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G:\Surf Culture\Risk Management\"/>
    </mc:Choice>
  </mc:AlternateContent>
  <xr:revisionPtr revIDLastSave="0" documentId="8_{D904316A-7974-4E33-89F5-F6F0CF023E34}" xr6:coauthVersionLast="47" xr6:coauthVersionMax="47" xr10:uidLastSave="{00000000-0000-0000-0000-000000000000}"/>
  <bookViews>
    <workbookView xWindow="-110" yWindow="-110" windowWidth="19420" windowHeight="10300" xr2:uid="{00000000-000D-0000-FFFF-FFFF00000000}"/>
  </bookViews>
  <sheets>
    <sheet name="risk register" sheetId="1" r:id="rId1"/>
    <sheet name="Sheet2" sheetId="2" r:id="rId2"/>
    <sheet name="Sheet3" sheetId="3" r:id="rId3"/>
  </sheets>
  <externalReferences>
    <externalReference r:id="rId4"/>
    <externalReference r:id="rId5"/>
    <externalReference r:id="rId6"/>
  </externalReferences>
  <calcPr calcId="181029"/>
</workbook>
</file>

<file path=xl/calcChain.xml><?xml version="1.0" encoding="utf-8"?>
<calcChain xmlns="http://schemas.openxmlformats.org/spreadsheetml/2006/main">
  <c r="F78" i="1" l="1"/>
  <c r="E78" i="1"/>
  <c r="F77" i="1"/>
  <c r="E77" i="1"/>
  <c r="C77" i="1"/>
  <c r="F76" i="1"/>
  <c r="E76" i="1"/>
  <c r="C76" i="1"/>
  <c r="F75" i="1"/>
  <c r="E75" i="1"/>
  <c r="C75" i="1"/>
  <c r="F74" i="1"/>
  <c r="E74" i="1"/>
  <c r="C74" i="1"/>
  <c r="L67" i="1"/>
  <c r="O67" i="1" s="1"/>
  <c r="K67" i="1"/>
  <c r="L66" i="1"/>
  <c r="O66" i="1" s="1"/>
  <c r="K66" i="1"/>
  <c r="L65" i="1"/>
  <c r="O65" i="1" s="1"/>
  <c r="K65" i="1"/>
  <c r="L64" i="1"/>
  <c r="O64" i="1" s="1"/>
  <c r="K64" i="1"/>
  <c r="L63" i="1"/>
  <c r="K63" i="1"/>
  <c r="L62" i="1"/>
  <c r="O62" i="1" s="1"/>
  <c r="K62" i="1"/>
  <c r="L61" i="1"/>
  <c r="O61" i="1" s="1"/>
  <c r="K61" i="1"/>
  <c r="L60" i="1"/>
  <c r="O60" i="1" s="1"/>
  <c r="K60" i="1"/>
  <c r="N60" i="1" s="1"/>
  <c r="L59" i="1"/>
  <c r="K59" i="1"/>
  <c r="L58" i="1"/>
  <c r="O58" i="1" s="1"/>
  <c r="K58" i="1"/>
  <c r="L57" i="1"/>
  <c r="O57" i="1" s="1"/>
  <c r="K57" i="1"/>
  <c r="L56" i="1"/>
  <c r="O56" i="1" s="1"/>
  <c r="K56" i="1"/>
  <c r="L55" i="1"/>
  <c r="O55" i="1" s="1"/>
  <c r="K55" i="1"/>
  <c r="L54" i="1"/>
  <c r="O54" i="1" s="1"/>
  <c r="K54" i="1"/>
  <c r="L53" i="1"/>
  <c r="O53" i="1" s="1"/>
  <c r="K53" i="1"/>
  <c r="L52" i="1"/>
  <c r="O52" i="1" s="1"/>
  <c r="K52" i="1"/>
  <c r="L51" i="1"/>
  <c r="O51" i="1" s="1"/>
  <c r="K51" i="1"/>
  <c r="L50" i="1"/>
  <c r="O50" i="1" s="1"/>
  <c r="K50" i="1"/>
  <c r="L49" i="1"/>
  <c r="O49" i="1"/>
  <c r="K49" i="1"/>
  <c r="N49" i="1" s="1"/>
  <c r="L48" i="1"/>
  <c r="O48" i="1" s="1"/>
  <c r="K48" i="1"/>
  <c r="L46" i="1"/>
  <c r="O46" i="1" s="1"/>
  <c r="K46" i="1"/>
  <c r="L45" i="1"/>
  <c r="O45" i="1" s="1"/>
  <c r="K45" i="1"/>
  <c r="L44" i="1"/>
  <c r="K44" i="1"/>
  <c r="L43" i="1"/>
  <c r="O43" i="1" s="1"/>
  <c r="K43" i="1"/>
  <c r="L42" i="1"/>
  <c r="O42" i="1" s="1"/>
  <c r="K42" i="1"/>
  <c r="L41" i="1"/>
  <c r="O41" i="1" s="1"/>
  <c r="K41" i="1"/>
  <c r="L40" i="1"/>
  <c r="O40" i="1" s="1"/>
  <c r="K40" i="1"/>
  <c r="M40" i="1" s="1"/>
  <c r="L39" i="1"/>
  <c r="O39" i="1" s="1"/>
  <c r="K39" i="1"/>
  <c r="L38" i="1"/>
  <c r="O38" i="1" s="1"/>
  <c r="K38" i="1"/>
  <c r="L37" i="1"/>
  <c r="O37" i="1" s="1"/>
  <c r="K37" i="1"/>
  <c r="L36" i="1"/>
  <c r="O36" i="1" s="1"/>
  <c r="K36" i="1"/>
  <c r="N36" i="1" s="1"/>
  <c r="L35" i="1"/>
  <c r="O35" i="1" s="1"/>
  <c r="K35" i="1"/>
  <c r="L34" i="1"/>
  <c r="O34" i="1" s="1"/>
  <c r="K34" i="1"/>
  <c r="L33" i="1"/>
  <c r="O33" i="1" s="1"/>
  <c r="K33" i="1"/>
  <c r="L32" i="1"/>
  <c r="O32" i="1" s="1"/>
  <c r="K32" i="1"/>
  <c r="L31" i="1"/>
  <c r="O31" i="1" s="1"/>
  <c r="K31" i="1"/>
  <c r="L30" i="1"/>
  <c r="O30" i="1" s="1"/>
  <c r="K30" i="1"/>
  <c r="M30" i="1" s="1"/>
  <c r="L29" i="1"/>
  <c r="O29" i="1" s="1"/>
  <c r="K29" i="1"/>
  <c r="M29" i="1" s="1"/>
  <c r="L28" i="1"/>
  <c r="O28" i="1" s="1"/>
  <c r="K28" i="1"/>
  <c r="L27" i="1"/>
  <c r="O27" i="1" s="1"/>
  <c r="K27" i="1"/>
  <c r="L26" i="1"/>
  <c r="O26" i="1" s="1"/>
  <c r="K26" i="1"/>
  <c r="N26" i="1" s="1"/>
  <c r="L25" i="1"/>
  <c r="O25" i="1" s="1"/>
  <c r="K25" i="1"/>
  <c r="L24" i="1"/>
  <c r="O24" i="1" s="1"/>
  <c r="K24" i="1"/>
  <c r="L23" i="1"/>
  <c r="O23" i="1" s="1"/>
  <c r="K23" i="1"/>
  <c r="L22" i="1"/>
  <c r="O22" i="1" s="1"/>
  <c r="K22" i="1"/>
  <c r="L21" i="1"/>
  <c r="O21" i="1" s="1"/>
  <c r="K21" i="1"/>
  <c r="L20" i="1"/>
  <c r="O20" i="1" s="1"/>
  <c r="K20" i="1"/>
  <c r="L19" i="1"/>
  <c r="O19" i="1" s="1"/>
  <c r="K19" i="1"/>
  <c r="L18" i="1"/>
  <c r="O18" i="1" s="1"/>
  <c r="K18" i="1"/>
  <c r="N18" i="1" s="1"/>
  <c r="L17" i="1"/>
  <c r="O17" i="1" s="1"/>
  <c r="K17" i="1"/>
  <c r="L16" i="1"/>
  <c r="O16" i="1" s="1"/>
  <c r="K16" i="1"/>
  <c r="L15" i="1"/>
  <c r="O15" i="1" s="1"/>
  <c r="K15" i="1"/>
  <c r="L14" i="1"/>
  <c r="O14" i="1" s="1"/>
  <c r="K14" i="1"/>
  <c r="M14" i="1" s="1"/>
  <c r="L13" i="1"/>
  <c r="O13" i="1" s="1"/>
  <c r="K13" i="1"/>
  <c r="L12" i="1"/>
  <c r="O12" i="1" s="1"/>
  <c r="K12" i="1"/>
  <c r="L11" i="1"/>
  <c r="O11" i="1" s="1"/>
  <c r="K11" i="1"/>
  <c r="L10" i="1"/>
  <c r="O10" i="1" s="1"/>
  <c r="K10" i="1"/>
  <c r="L9" i="1"/>
  <c r="O9" i="1" s="1"/>
  <c r="K9" i="1"/>
  <c r="L8" i="1"/>
  <c r="O8" i="1" s="1"/>
  <c r="K8" i="1"/>
  <c r="L7" i="1"/>
  <c r="O7" i="1" s="1"/>
  <c r="K7" i="1"/>
  <c r="L6" i="1"/>
  <c r="O6" i="1" s="1"/>
  <c r="K6" i="1"/>
  <c r="L5" i="1"/>
  <c r="O5" i="1" s="1"/>
  <c r="K5" i="1"/>
  <c r="L4" i="1"/>
  <c r="O4" i="1" s="1"/>
  <c r="K4" i="1"/>
  <c r="A2" i="1"/>
  <c r="N59" i="1" l="1"/>
  <c r="N44" i="1"/>
  <c r="N53" i="1"/>
  <c r="M61" i="1"/>
  <c r="N34" i="1"/>
  <c r="N50" i="1"/>
  <c r="M66" i="1"/>
  <c r="N11" i="1"/>
  <c r="M4" i="1"/>
  <c r="N19" i="1"/>
  <c r="M27" i="1"/>
  <c r="N31" i="1"/>
  <c r="N38" i="1"/>
  <c r="N42" i="1"/>
  <c r="N67" i="1"/>
  <c r="M9" i="1"/>
  <c r="M12" i="1"/>
  <c r="N43" i="1"/>
  <c r="N55" i="1"/>
  <c r="M13" i="1"/>
  <c r="M25" i="1"/>
  <c r="N4" i="1"/>
  <c r="N41" i="1"/>
  <c r="M63" i="1"/>
  <c r="M11" i="1"/>
  <c r="N15" i="1"/>
  <c r="M28" i="1"/>
  <c r="N35" i="1"/>
  <c r="M51" i="1"/>
  <c r="M58" i="1"/>
  <c r="N61" i="1"/>
  <c r="N22" i="1"/>
  <c r="N39" i="1"/>
  <c r="N6" i="1"/>
  <c r="N23" i="1"/>
  <c r="M33" i="1"/>
  <c r="M36" i="1"/>
  <c r="M45" i="1"/>
  <c r="N52" i="1"/>
  <c r="M59" i="1"/>
  <c r="N10" i="1"/>
  <c r="N20" i="1"/>
  <c r="N40" i="1"/>
  <c r="M43" i="1"/>
  <c r="M50" i="1"/>
  <c r="N56" i="1"/>
  <c r="N7" i="1"/>
  <c r="M17" i="1"/>
  <c r="M20" i="1"/>
  <c r="N27" i="1"/>
  <c r="M18" i="1"/>
  <c r="M34" i="1"/>
  <c r="M44" i="1"/>
  <c r="N48" i="1"/>
  <c r="M60" i="1"/>
  <c r="N65" i="1"/>
  <c r="M6" i="1"/>
  <c r="N9" i="1"/>
  <c r="N16" i="1"/>
  <c r="M22" i="1"/>
  <c r="N25" i="1"/>
  <c r="N32" i="1"/>
  <c r="M38" i="1"/>
  <c r="M41" i="1"/>
  <c r="O44" i="1"/>
  <c r="M55" i="1"/>
  <c r="N58" i="1"/>
  <c r="M62" i="1"/>
  <c r="M53" i="1"/>
  <c r="N63" i="1"/>
  <c r="M10" i="1"/>
  <c r="N14" i="1"/>
  <c r="M26" i="1"/>
  <c r="N30" i="1"/>
  <c r="N51" i="1"/>
  <c r="N8" i="1"/>
  <c r="N17" i="1"/>
  <c r="M19" i="1"/>
  <c r="N24" i="1"/>
  <c r="N33" i="1"/>
  <c r="M35" i="1"/>
  <c r="M42" i="1"/>
  <c r="N46" i="1"/>
  <c r="M52" i="1"/>
  <c r="N57" i="1"/>
  <c r="M5" i="1"/>
  <c r="N12" i="1"/>
  <c r="M21" i="1"/>
  <c r="N28" i="1"/>
  <c r="M37" i="1"/>
  <c r="M46" i="1"/>
  <c r="M54" i="1"/>
  <c r="O59" i="1"/>
  <c r="N64" i="1"/>
  <c r="M8" i="1"/>
  <c r="M65" i="1"/>
  <c r="M16" i="1"/>
  <c r="M24" i="1"/>
  <c r="M32" i="1"/>
  <c r="M49" i="1"/>
  <c r="M57" i="1"/>
  <c r="O63" i="1"/>
  <c r="N5" i="1"/>
  <c r="N29" i="1"/>
  <c r="N37" i="1"/>
  <c r="N45" i="1"/>
  <c r="N54" i="1"/>
  <c r="N62" i="1"/>
  <c r="N66" i="1"/>
  <c r="N21" i="1"/>
  <c r="M7" i="1"/>
  <c r="M15" i="1"/>
  <c r="M31" i="1"/>
  <c r="M39" i="1"/>
  <c r="M48" i="1"/>
  <c r="M64" i="1"/>
  <c r="N13" i="1"/>
  <c r="M23" i="1"/>
  <c r="M56" i="1"/>
  <c r="M67" i="1"/>
</calcChain>
</file>

<file path=xl/sharedStrings.xml><?xml version="1.0" encoding="utf-8"?>
<sst xmlns="http://schemas.openxmlformats.org/spreadsheetml/2006/main" count="677" uniqueCount="266">
  <si>
    <t>Date of Assessment / Review :</t>
  </si>
  <si>
    <t>Surf Culture Australia</t>
  </si>
  <si>
    <t xml:space="preserve"> = Next Ref</t>
  </si>
  <si>
    <t>Version No: 1</t>
  </si>
  <si>
    <t>Next Review Date:</t>
  </si>
  <si>
    <t>Calculated</t>
  </si>
  <si>
    <t>Ref.</t>
  </si>
  <si>
    <t>Risk Raiser</t>
  </si>
  <si>
    <t>Risk Name &amp; Description</t>
  </si>
  <si>
    <t>Causes</t>
  </si>
  <si>
    <t>Consequences</t>
  </si>
  <si>
    <t>Existing Controls</t>
  </si>
  <si>
    <t>Control Evaluation</t>
  </si>
  <si>
    <t>Risk Category</t>
  </si>
  <si>
    <t>Consequence</t>
  </si>
  <si>
    <t>Likelihood</t>
  </si>
  <si>
    <t>Row</t>
  </si>
  <si>
    <t>Col</t>
  </si>
  <si>
    <t>RC</t>
  </si>
  <si>
    <t>Risk Rating</t>
  </si>
  <si>
    <t>Risk Score</t>
  </si>
  <si>
    <t>Risk Accepted</t>
  </si>
  <si>
    <t>Risk Owner</t>
  </si>
  <si>
    <t>Risk Treatment Plan (refer no. &amp; tab)</t>
  </si>
  <si>
    <t>Updated</t>
  </si>
  <si>
    <t>Risk Status</t>
  </si>
  <si>
    <t>Management</t>
  </si>
  <si>
    <r>
      <rPr>
        <b/>
        <sz val="10"/>
        <rFont val="Arial"/>
        <family val="2"/>
      </rPr>
      <t>Barnicle</t>
    </r>
    <r>
      <rPr>
        <sz val="11"/>
        <color theme="1"/>
        <rFont val="Calibri"/>
        <family val="2"/>
        <scheme val="minor"/>
      </rPr>
      <t>s</t>
    </r>
    <r>
      <rPr>
        <sz val="11"/>
        <color theme="1"/>
        <rFont val="Calibri"/>
        <family val="2"/>
        <scheme val="minor"/>
      </rPr>
      <t xml:space="preserve">:Lacerations from barnacles while walking barefoot onto rocks </t>
    </r>
  </si>
  <si>
    <t>Failure to check path to water during venue analysis. Not providing safety footwear to customers.</t>
  </si>
  <si>
    <t>Customers suffer mild to extreme pain. Unable to continue/start surf lesson.  Delay in lesson as instructor offers first aid. Unhappy customer.</t>
  </si>
  <si>
    <t>Check paths to beach/water during venue analysis. Provide clear verbal instructions to get to beach and where to avoid. Close supervision in the event that area cannot be avoided. Choose an alternative location.</t>
  </si>
  <si>
    <t>Satisfactory</t>
  </si>
  <si>
    <t>Animals</t>
  </si>
  <si>
    <t>Minor</t>
  </si>
  <si>
    <t>Unlikely</t>
  </si>
  <si>
    <r>
      <t>Marine Bites &amp; Stings:</t>
    </r>
    <r>
      <rPr>
        <sz val="11"/>
        <color theme="1"/>
        <rFont val="Calibri"/>
        <family val="2"/>
        <scheme val="minor"/>
      </rPr>
      <t>B</t>
    </r>
    <r>
      <rPr>
        <sz val="11"/>
        <color theme="1"/>
        <rFont val="Calibri"/>
        <family val="2"/>
        <scheme val="minor"/>
      </rPr>
      <t>ites, stings or pinches from marine creatures</t>
    </r>
  </si>
  <si>
    <t xml:space="preserve">Instructors not adhering to SOP, unsuitable venue and conditions for lessons </t>
  </si>
  <si>
    <t xml:space="preserve">Clients suffer immediate and sometimes severe pain; anaphylactic reaction; negative impact on lesson; potential reputation impact; </t>
  </si>
  <si>
    <t>* Monitor surf conditions for blue bottles * Check with lifeguards regarding blue bottle conditions before entering water * Wear wet suits and rash shirts to protect skin from stings * Ensure access to first aid treatment is readily available to treat stings * Send person for first aid if minor sting * Cancel session immediately if multiple incidents of stings occur</t>
  </si>
  <si>
    <r>
      <rPr>
        <b/>
        <sz val="10"/>
        <rFont val="Arial"/>
        <family val="2"/>
      </rPr>
      <t>Vehicles</t>
    </r>
    <r>
      <rPr>
        <sz val="11"/>
        <color theme="1"/>
        <rFont val="Calibri"/>
        <family val="2"/>
        <scheme val="minor"/>
      </rPr>
      <t>:Participants being hit by a car</t>
    </r>
  </si>
  <si>
    <t>Poor supervision</t>
  </si>
  <si>
    <t>Serious Injury</t>
  </si>
  <si>
    <t>Set up roll call area on grass area away from the carpark</t>
  </si>
  <si>
    <t>Reservations</t>
  </si>
  <si>
    <t>Health &amp; Safety</t>
  </si>
  <si>
    <r>
      <t>Snakes</t>
    </r>
    <r>
      <rPr>
        <sz val="11"/>
        <color theme="1"/>
        <rFont val="Calibri"/>
        <family val="2"/>
        <scheme val="minor"/>
      </rPr>
      <t xml:space="preserve"> - bitten by a snake on the path to the beach</t>
    </r>
  </si>
  <si>
    <t>Failure to check path to the beach. Failure to warn customers of possible danger and ways to avoid the snake.</t>
  </si>
  <si>
    <t>Customer suffers snake bite and emergency services called. Possible serious injury or death.</t>
  </si>
  <si>
    <t>Check area for snakes. If there is snake activity, warn students and remind them to look before they step. Make lots of noise and step loudly.</t>
  </si>
  <si>
    <t>Major</t>
  </si>
  <si>
    <t>Rare</t>
  </si>
  <si>
    <t>Y</t>
  </si>
  <si>
    <t>Instructor</t>
  </si>
  <si>
    <t>N/A</t>
  </si>
  <si>
    <t>Treated</t>
  </si>
  <si>
    <r>
      <rPr>
        <b/>
        <sz val="10"/>
        <rFont val="Arial"/>
        <family val="2"/>
      </rPr>
      <t>Shark</t>
    </r>
    <r>
      <rPr>
        <sz val="11"/>
        <color theme="1"/>
        <rFont val="Calibri"/>
        <family val="2"/>
        <scheme val="minor"/>
      </rPr>
      <t>: Shark alarm occurs during lesson - shark seen by customers</t>
    </r>
  </si>
  <si>
    <t>Failure to monitor warnings in the area. Habits of sharks.</t>
  </si>
  <si>
    <t xml:space="preserve">Customers frightened and do not want to ever get into the ocean again.  </t>
  </si>
  <si>
    <t>* Take immediate action in the event of shark sighting:  Calmly implement water evacuation procedures * Account for all customers * Notify lifeguards  * Cancel remainder of lesson</t>
  </si>
  <si>
    <t>Unsatisfactory</t>
  </si>
  <si>
    <r>
      <t>Shark Sighting</t>
    </r>
    <r>
      <rPr>
        <sz val="11"/>
        <color theme="1"/>
        <rFont val="Calibri"/>
        <family val="2"/>
        <scheme val="minor"/>
      </rPr>
      <t xml:space="preserve"> - causing fear in customers and cancellation of lessons</t>
    </r>
  </si>
  <si>
    <t>Initiate shark sighting action plan. Sound emergency whistle.  Alert authorities in region. Even if possible sighting, follow advice of local lifeguards. Inform customers of emergency signals and action plan. Cancel lessons until safe. Alert Fish Watch 1800065522</t>
  </si>
  <si>
    <t>Insignificant</t>
  </si>
  <si>
    <t>Instructor/Owners</t>
  </si>
  <si>
    <r>
      <rPr>
        <b/>
        <sz val="10"/>
        <rFont val="Arial"/>
        <family val="2"/>
      </rPr>
      <t>Shark Attack:</t>
    </r>
    <r>
      <rPr>
        <sz val="11"/>
        <color theme="1"/>
        <rFont val="Calibri"/>
        <family val="2"/>
        <scheme val="minor"/>
      </rPr>
      <t>Customer attacked by shark during lesson</t>
    </r>
  </si>
  <si>
    <t>Failure to alert customers quickly enough.  Failure to initiate shark sighting protocol.</t>
  </si>
  <si>
    <t>Injury or possible death of client, loss of business for surf school.</t>
  </si>
  <si>
    <t>* Take immediate action in the event of shark sighting:  Implement water evacuation procedures * Account for all customers * Notify lifeguards  * Cancel remainder of session</t>
  </si>
  <si>
    <r>
      <rPr>
        <b/>
        <sz val="10"/>
        <rFont val="Arial"/>
        <family val="2"/>
      </rPr>
      <t>Polluted Water</t>
    </r>
    <r>
      <rPr>
        <sz val="11"/>
        <color theme="1"/>
        <rFont val="Calibri"/>
        <family val="2"/>
        <scheme val="minor"/>
      </rPr>
      <t>:Heavily polluted water causes health problems for staff causing diarrhoea and vomiting</t>
    </r>
  </si>
  <si>
    <t>Could cause discomfort, vometing and diarrhorea</t>
  </si>
  <si>
    <t>*  Inspect surf conditions for pollution levels (particularly after heavy rain) * Apply relevant first aid measures if illness occurs * Report to health authorities if obvious link between health complaints and pollution</t>
  </si>
  <si>
    <t>Environmental</t>
  </si>
  <si>
    <r>
      <rPr>
        <b/>
        <sz val="10"/>
        <rFont val="Arial"/>
        <family val="2"/>
      </rPr>
      <t>Rocks:</t>
    </r>
    <r>
      <rPr>
        <sz val="11"/>
        <color theme="1"/>
        <rFont val="Calibri"/>
        <family val="2"/>
        <scheme val="minor"/>
      </rPr>
      <t xml:space="preserve">Struck by large rock falling from cliff face in wind gust </t>
    </r>
  </si>
  <si>
    <t>Possible serious injury to client</t>
  </si>
  <si>
    <t>* Avoid walking close to cliff faces when accessing surf areas (particularly in windy conditions) * Reef surfing for advanced surfers only (conditions permitting)</t>
  </si>
  <si>
    <t>Coastline</t>
  </si>
  <si>
    <r>
      <rPr>
        <b/>
        <sz val="10"/>
        <rFont val="Arial"/>
        <family val="2"/>
      </rPr>
      <t>Surf Board Legrope Caught</t>
    </r>
    <r>
      <rPr>
        <sz val="11"/>
        <color theme="1"/>
        <rFont val="Calibri"/>
        <family val="2"/>
        <scheme val="minor"/>
      </rPr>
      <t>:Drowning resulting from leg rope getting caught under kelp, reef or rocks while surfing</t>
    </r>
  </si>
  <si>
    <t>Customers have a frightening experience and do not want to return/give a bad review.  Severe injury from being held underwater.  Possible death.</t>
  </si>
  <si>
    <t xml:space="preserve"> * Avoid surfing in reef, kelp or rock  areas if unsafe * Reef surfing for advanced surfers only (conditions permitting).  * Avoid surfing in shallow areas at low tide * Check all equipment prior to entering water to ensure in good condition</t>
  </si>
  <si>
    <r>
      <rPr>
        <b/>
        <sz val="10"/>
        <rFont val="Arial"/>
        <family val="2"/>
      </rPr>
      <t>Reefs</t>
    </r>
    <r>
      <rPr>
        <sz val="11"/>
        <color theme="1"/>
        <rFont val="Calibri"/>
        <family val="2"/>
        <scheme val="minor"/>
      </rPr>
      <t>:</t>
    </r>
    <r>
      <rPr>
        <sz val="11"/>
        <color theme="1"/>
        <rFont val="Calibri"/>
        <family val="2"/>
        <scheme val="minor"/>
      </rPr>
      <t>Heavy lacerations to back sustained due to striking reef while in surf lesson</t>
    </r>
  </si>
  <si>
    <t>Severe pain, bleeding and infection</t>
  </si>
  <si>
    <t>* Warn participants about the reef north of the river mouth and instruct them to stay well clear of the reef.</t>
  </si>
  <si>
    <r>
      <rPr>
        <b/>
        <sz val="10"/>
        <rFont val="Arial"/>
        <family val="2"/>
      </rPr>
      <t>River Mouth</t>
    </r>
    <r>
      <rPr>
        <sz val="11"/>
        <color theme="1"/>
        <rFont val="Calibri"/>
        <family val="2"/>
        <scheme val="minor"/>
      </rPr>
      <t>:</t>
    </r>
    <r>
      <rPr>
        <sz val="11"/>
        <color theme="1"/>
        <rFont val="Calibri"/>
        <family val="2"/>
        <scheme val="minor"/>
      </rPr>
      <t>Caught in current and washed out to see while surfing in river mouth</t>
    </r>
  </si>
  <si>
    <t>Panic or even drowning could occur. Clients could get struck by floating objects, canoe's or boats.</t>
  </si>
  <si>
    <t>* Inspect and select surf zone away from obvious current or tidal areas in river mouth  Avoid river mouths if unsafe * Consider modifying session time to suit fitness of customers * Ensure rescue board is on beach if non-patrolled locations * Implement buddy system on rough days to ensure pairs monitor each other * Adhere to prescribed lesson ratios (b/n 1:4 and 1:8)</t>
  </si>
  <si>
    <r>
      <rPr>
        <b/>
        <sz val="10"/>
        <rFont val="Arial"/>
        <family val="2"/>
      </rPr>
      <t>Rocks</t>
    </r>
    <r>
      <rPr>
        <sz val="11"/>
        <color theme="1"/>
        <rFont val="Calibri"/>
        <family val="2"/>
        <scheme val="minor"/>
      </rPr>
      <t>:</t>
    </r>
    <r>
      <rPr>
        <sz val="11"/>
        <color theme="1"/>
        <rFont val="Calibri"/>
        <family val="2"/>
        <scheme val="minor"/>
      </rPr>
      <t xml:space="preserve">Slip and fall onto rocks </t>
    </r>
  </si>
  <si>
    <t>Serious bodily harm and lacerations</t>
  </si>
  <si>
    <t>* Do not take Surf School participants near the reef  north of the river mouth* Reef surfing for advanced surfers only (conditions permitting) and not permited for surf school participants.</t>
  </si>
  <si>
    <r>
      <rPr>
        <b/>
        <sz val="10"/>
        <rFont val="Arial"/>
        <family val="2"/>
      </rPr>
      <t>Acess</t>
    </r>
    <r>
      <rPr>
        <sz val="11"/>
        <color theme="1"/>
        <rFont val="Calibri"/>
        <family val="2"/>
        <scheme val="minor"/>
      </rPr>
      <t>:</t>
    </r>
    <r>
      <rPr>
        <sz val="11"/>
        <color theme="1"/>
        <rFont val="Calibri"/>
        <family val="2"/>
        <scheme val="minor"/>
      </rPr>
      <t xml:space="preserve">Spraining an ankle while slipping or tripping over </t>
    </r>
  </si>
  <si>
    <t>Instructors not adhering to SOP and giving clear instrutions to participants</t>
  </si>
  <si>
    <t>Pain  and discomfort to ankle, medical treatment</t>
  </si>
  <si>
    <t>* Identify access areas  known for slippery surfaces prior to lesson *  These might include: wet concrete, tiled areas in change rooms, wet grass, ramps, stairs or floor boards with sand * Install 'slippery when wet' signage in areas identified as slippery within surf schools office and facilities</t>
  </si>
  <si>
    <r>
      <rPr>
        <b/>
        <sz val="10"/>
        <rFont val="Arial"/>
        <family val="2"/>
      </rPr>
      <t>Crime</t>
    </r>
    <r>
      <rPr>
        <sz val="11"/>
        <color theme="1"/>
        <rFont val="Calibri"/>
        <family val="2"/>
        <scheme val="minor"/>
      </rPr>
      <t>:</t>
    </r>
    <r>
      <rPr>
        <sz val="11"/>
        <color theme="1"/>
        <rFont val="Calibri"/>
        <family val="2"/>
        <scheme val="minor"/>
      </rPr>
      <t>Surf school burgled overnight losing computer and hard drive - losing financial, payroll and customer records</t>
    </r>
  </si>
  <si>
    <t>Crime</t>
  </si>
  <si>
    <t>Loss of business, loss of income, loss of booking details and administration equipment</t>
  </si>
  <si>
    <t>* Install adequate perimeter security to office area * Back up all important files daily * Take back up copy off site - weekly</t>
  </si>
  <si>
    <t>People</t>
  </si>
  <si>
    <r>
      <rPr>
        <b/>
        <sz val="10"/>
        <rFont val="Arial"/>
        <family val="2"/>
      </rPr>
      <t>Floating Debri</t>
    </r>
    <r>
      <rPr>
        <sz val="11"/>
        <color theme="1"/>
        <rFont val="Calibri"/>
        <family val="2"/>
        <scheme val="minor"/>
      </rPr>
      <t>:Injury sustained from striking log or other large piece of hazardous  material floating into surf zone</t>
    </r>
  </si>
  <si>
    <t>* Inspect surf zone prior to lesson for obvious hazards in water   * Initiate beach evacuation procedure in the event of major obstacle being identified in surf zone</t>
  </si>
  <si>
    <r>
      <rPr>
        <b/>
        <sz val="10"/>
        <rFont val="Arial"/>
        <family val="2"/>
      </rPr>
      <t>Submerged Objects</t>
    </r>
    <r>
      <rPr>
        <sz val="11"/>
        <color theme="1"/>
        <rFont val="Calibri"/>
        <family val="2"/>
        <scheme val="minor"/>
      </rPr>
      <t>:</t>
    </r>
    <r>
      <rPr>
        <sz val="11"/>
        <color theme="1"/>
        <rFont val="Calibri"/>
        <family val="2"/>
        <scheme val="minor"/>
      </rPr>
      <t>Customer strikes large submerged object</t>
    </r>
  </si>
  <si>
    <t xml:space="preserve">* Inspect surf zone prior to lesson for obvious hazards in water   </t>
  </si>
  <si>
    <r>
      <rPr>
        <b/>
        <sz val="10"/>
        <rFont val="Arial"/>
        <family val="2"/>
      </rPr>
      <t>Abuse and Violence</t>
    </r>
    <r>
      <rPr>
        <sz val="11"/>
        <color theme="1"/>
        <rFont val="Calibri"/>
        <family val="2"/>
        <scheme val="minor"/>
      </rPr>
      <t>:Verbal abuse and assault of instructor/coach by territorial locals/gang members when surf lesson  encroaches on 'their wave'</t>
    </r>
  </si>
  <si>
    <t>Instructors not adhering to SOP and keeping participants away from recreational surfers</t>
  </si>
  <si>
    <t>Loss of business</t>
  </si>
  <si>
    <t>* Relocate or cancel session if threats of physical assault or strong abusive language occurs * Do not engage in arguing with members of the public in such situations * Contact emergency services * Avoid areas known for active gang related activity</t>
  </si>
  <si>
    <r>
      <rPr>
        <b/>
        <sz val="10"/>
        <rFont val="Arial"/>
        <family val="2"/>
      </rPr>
      <t>Disease</t>
    </r>
    <r>
      <rPr>
        <sz val="11"/>
        <color theme="1"/>
        <rFont val="Calibri"/>
        <family val="2"/>
        <scheme val="minor"/>
      </rPr>
      <t>:</t>
    </r>
    <r>
      <rPr>
        <sz val="11"/>
        <color theme="1"/>
        <rFont val="Calibri"/>
        <family val="2"/>
        <scheme val="minor"/>
      </rPr>
      <t>Instructors exposed to hepatitis or other communicable disease from close physical contact with the public</t>
    </r>
  </si>
  <si>
    <t>Medical treatment for disease</t>
  </si>
  <si>
    <t>* Provide hepatitis shots for instructors * Clean well all wetsuits and rash shirts that have been in direct contact with human skin after each use</t>
  </si>
  <si>
    <r>
      <rPr>
        <b/>
        <sz val="10"/>
        <rFont val="Arial"/>
        <family val="2"/>
      </rPr>
      <t>Lost person</t>
    </r>
    <r>
      <rPr>
        <sz val="11"/>
        <color theme="1"/>
        <rFont val="Calibri"/>
        <family val="2"/>
        <scheme val="minor"/>
      </rPr>
      <t>:Lost person during lesson, who is unaccounted for at the end of the lesson</t>
    </r>
  </si>
  <si>
    <t>Instructors not adhering to SOP and giving clear instrutions to participants and ensuring the continually count and monitor participants</t>
  </si>
  <si>
    <t>Client may have drowned or drifted out to sea in a rip</t>
  </si>
  <si>
    <t>* Ensure all customers wear easily identifiable rash shirts * Initiate emergency procedures and conduct a head count * Commence search procedures immediately * Contact lifeguards and emergency services * Implement buddy system on rough days to ensure pairs monitor each other</t>
  </si>
  <si>
    <r>
      <rPr>
        <b/>
        <sz val="10"/>
        <rFont val="Arial"/>
        <family val="2"/>
      </rPr>
      <t>Intoxication</t>
    </r>
    <r>
      <rPr>
        <sz val="11"/>
        <color theme="1"/>
        <rFont val="Calibri"/>
        <family val="2"/>
        <scheme val="minor"/>
      </rPr>
      <t>:Drowning resulted from intoxicated customer participating in surf school lesson</t>
    </r>
  </si>
  <si>
    <t>Instructors not adhering to SOP and general rules which do not allow participants under the influence of alchohol to participate</t>
  </si>
  <si>
    <t>Drowning death of participants</t>
  </si>
  <si>
    <t>* Install signage in surf school regarding no alcohol or drug policy * Observe customers to enforce no customers under the influence of drug or alcohol</t>
  </si>
  <si>
    <r>
      <rPr>
        <b/>
        <sz val="10"/>
        <rFont val="Arial"/>
        <family val="2"/>
      </rPr>
      <t>Kite Surfers</t>
    </r>
    <r>
      <rPr>
        <sz val="11"/>
        <color theme="1"/>
        <rFont val="Calibri"/>
        <family val="2"/>
        <scheme val="minor"/>
      </rPr>
      <t>:</t>
    </r>
    <r>
      <rPr>
        <sz val="11"/>
        <color theme="1"/>
        <rFont val="Calibri"/>
        <family val="2"/>
        <scheme val="minor"/>
      </rPr>
      <t>Struck and badly injured by kite surfer who loses control in surf zone</t>
    </r>
  </si>
  <si>
    <t>* Identify surf locations suitable where no (minimal) kite surfing occurs* Check with lifeguards for appropriate locations (if available) * Ensure first aid facilities are available</t>
  </si>
  <si>
    <r>
      <rPr>
        <b/>
        <sz val="10"/>
        <rFont val="Arial"/>
        <family val="2"/>
      </rPr>
      <t>Aggressive Locals</t>
    </r>
    <r>
      <rPr>
        <sz val="11"/>
        <color theme="1"/>
        <rFont val="Calibri"/>
        <family val="2"/>
        <scheme val="minor"/>
      </rPr>
      <t>:</t>
    </r>
    <r>
      <rPr>
        <sz val="11"/>
        <color theme="1"/>
        <rFont val="Calibri"/>
        <family val="2"/>
        <scheme val="minor"/>
      </rPr>
      <t>Instructor assaulted by other surfer without provocation</t>
    </r>
  </si>
  <si>
    <t>Aggressive localsor intoxicated beach goers</t>
  </si>
  <si>
    <t>* Initiate emergency procedures to protect self and people in your care * Contact emergency services and lifeguards on duty</t>
  </si>
  <si>
    <r>
      <rPr>
        <b/>
        <sz val="10"/>
        <rFont val="Arial"/>
        <family val="2"/>
      </rPr>
      <t>Seizure</t>
    </r>
    <r>
      <rPr>
        <sz val="11"/>
        <color theme="1"/>
        <rFont val="Calibri"/>
        <family val="2"/>
        <scheme val="minor"/>
      </rPr>
      <t>:</t>
    </r>
    <r>
      <rPr>
        <sz val="11"/>
        <color theme="1"/>
        <rFont val="Calibri"/>
        <family val="2"/>
        <scheme val="minor"/>
      </rPr>
      <t>Customer suffers a seizure during lesson while in water</t>
    </r>
  </si>
  <si>
    <t>Instructor not reading medical information and ensuring that participant has taken all precautions and medication before lesson</t>
  </si>
  <si>
    <t>Could result in death or hospitalisation</t>
  </si>
  <si>
    <t xml:space="preserve">* Establish fitness level and swimming competency of customers prior to lesson * Determine any significant health concerns through enrolment process, disclosure form and waiver * Ensure adequate first aid facilities are available to offer assistance for person experiencing seizure * Cancel session in the event of major life threatening emergency to customer or instructor  </t>
  </si>
  <si>
    <t>Possible</t>
  </si>
  <si>
    <r>
      <t>Lack of fitness or poor swimming ability</t>
    </r>
    <r>
      <rPr>
        <sz val="11"/>
        <color theme="1"/>
        <rFont val="Calibri"/>
        <family val="2"/>
        <scheme val="minor"/>
      </rPr>
      <t xml:space="preserve"> - customer drowning after breaking legrope and losing board in deep water</t>
    </r>
  </si>
  <si>
    <t>Damaged legrope. Overestimating fitness and swimming ability. Failure to monitor customers closely in deep water.</t>
  </si>
  <si>
    <t>Customer could drown.  Create fear and decide not to continue with surfing.  Liability claim.  Damage surf school reputation.</t>
  </si>
  <si>
    <t>Keep rescue board on beach in close proximity. Check equipment daily for damage. Ask about health conditions and swimming ability before lesson. Beginner surfers stay in waist deep water. Teach more advanced surfers to hold board when possible when falling/dismounting.</t>
  </si>
  <si>
    <t>Instructors</t>
  </si>
  <si>
    <r>
      <rPr>
        <b/>
        <sz val="10"/>
        <rFont val="Arial"/>
        <family val="2"/>
      </rPr>
      <t>Drowning</t>
    </r>
    <r>
      <rPr>
        <sz val="11"/>
        <color theme="1"/>
        <rFont val="Calibri"/>
        <family val="2"/>
        <scheme val="minor"/>
      </rPr>
      <t>:</t>
    </r>
    <r>
      <rPr>
        <sz val="11"/>
        <color theme="1"/>
        <rFont val="Calibri"/>
        <family val="2"/>
        <scheme val="minor"/>
      </rPr>
      <t>Drowning from customer being unable to swim after breaking leg rope</t>
    </r>
  </si>
  <si>
    <t>Intructor not asking and insisting that all participants are able to swim</t>
  </si>
  <si>
    <t>Client could drown</t>
  </si>
  <si>
    <t xml:space="preserve">* Ensure daily  checking of all safety equipment * Do not enter water above waist deep for beginners * Ensure all customers have basic swimming ability through disclosure/enrolment form * Ensure rescue board in close proximity for non-patrolled beaches * Notify lifeguards for assistance if customer in trouble from lost leg rope * Provide rescue assistance if customer loses board from broken leg rope </t>
  </si>
  <si>
    <r>
      <t>Depth of water</t>
    </r>
    <r>
      <rPr>
        <sz val="11"/>
        <color theme="1"/>
        <rFont val="Calibri"/>
        <family val="2"/>
        <scheme val="minor"/>
      </rPr>
      <t xml:space="preserve"> - drowning from getting into water that is too deep after legrope breaks</t>
    </r>
  </si>
  <si>
    <t>Conditions</t>
  </si>
  <si>
    <r>
      <t>Shore Break</t>
    </r>
    <r>
      <rPr>
        <sz val="11"/>
        <color theme="1"/>
        <rFont val="Calibri"/>
        <family val="2"/>
        <scheme val="minor"/>
      </rPr>
      <t xml:space="preserve"> - customer can sustain spinal/neck injury from being dump head first into sand</t>
    </r>
  </si>
  <si>
    <t>Poor lesson supervision by surf coaches; Unsuitable session location; Failure to identify a heightened risk during the Venue Analysis; Failure to adhere to SOP policies</t>
  </si>
  <si>
    <t>Client can suffer pain and/or intense stinging sensation; loss of movement; loss of sensation. Paraplegia.  Reputation impact; Liability claims.</t>
  </si>
  <si>
    <t>Assess conditions during the VA.  Continue to monitor conditions throughout lesson and remove clients if risk becomes too high. Select surf zone away from obvious sand bars likely to attract 'dumping' conditions. Rescue board is kept on the beach. Instruct customers on safe entry points for entering water, correct take-off technique, action on wipeout, correct water exit techniques. Instruct customers to not ride waves into shore line. Ensure customers know safety signals especially the "do NOT catch this wave signal"!</t>
  </si>
  <si>
    <r>
      <t>Tides</t>
    </r>
    <r>
      <rPr>
        <sz val="11"/>
        <color theme="1"/>
        <rFont val="Calibri"/>
        <family val="2"/>
        <scheme val="minor"/>
      </rPr>
      <t xml:space="preserve"> - </t>
    </r>
    <r>
      <rPr>
        <b/>
        <sz val="10"/>
        <rFont val="Arial"/>
        <family val="2"/>
      </rPr>
      <t>low tides</t>
    </r>
    <r>
      <rPr>
        <sz val="11"/>
        <color theme="1"/>
        <rFont val="Calibri"/>
        <family val="2"/>
        <scheme val="minor"/>
      </rPr>
      <t xml:space="preserve"> creating shallow water risk </t>
    </r>
  </si>
  <si>
    <t>Low tide creating shallow areas.  Sandbars where not expected. Failure to alert customers to risk/conditions.</t>
  </si>
  <si>
    <t>Twisted ankles or knees.  Hurt wrists and hands from landing heavily. Poor customer experience.</t>
  </si>
  <si>
    <t>Demonstrate safe dismounts and crash positions.  Explain that sometimes the water is much shallower than expected so be prepared. Be aware of tidal movements and expect changes thorughout session - alert customers to such.</t>
  </si>
  <si>
    <r>
      <t>Tides - high tides</t>
    </r>
    <r>
      <rPr>
        <sz val="11"/>
        <color theme="1"/>
        <rFont val="Calibri"/>
        <family val="2"/>
        <scheme val="minor"/>
      </rPr>
      <t xml:space="preserve"> creating surging conditions with possibility of sustaining injury by being thrown into very shallow water</t>
    </r>
  </si>
  <si>
    <t>Combined with bigger swell, higher tides often create surging conditions - water draining out then a big wave pushing customers onto sand. Poor lesson supervision by surf coaches; Unsuitable session location; Failure to identify a heightened risk during the Venue Analysis; Failure to adhere to SOP policies</t>
  </si>
  <si>
    <t>Customers become fearful of the bigger more powerful waves. Lose control of boards and may get hit by board. Possible spinal injury if catching the wrong waves.</t>
  </si>
  <si>
    <t>Explain and show how the surges happen and what to do when one comes through.  Emphasise the importance of correct board handling techniques.Instruct customers on safe entry points for entering water, correct take-off technique, action on wipeout, correct water exit techniques. Instruct customers to not ride waves into shore line. Ensure customers know safety signals especially the "do NOT catch this wave signal"!</t>
  </si>
  <si>
    <t>Moderate</t>
  </si>
  <si>
    <r>
      <t>Sand bar</t>
    </r>
    <r>
      <rPr>
        <sz val="11"/>
        <color theme="1"/>
        <rFont val="Calibri"/>
        <family val="2"/>
        <scheme val="minor"/>
      </rPr>
      <t xml:space="preserve"> - customer sustains spinal/neck injury from hitting head on sandbar</t>
    </r>
  </si>
  <si>
    <t>Customer can suffer pain and/or intense stinging sensation; loss of movement; loss of sensation. Paraplegia.  Reputation impact; Liability claims.</t>
  </si>
  <si>
    <t>Assess conditions during the VA.  Continue to monitor conditions throughout lesson and remove clients if risk becomes too high. Select surf zone away from obvious sand bars likely to attract 'dumping' conditions. Rescue board is kept on the beach. Instruct customers on safe entry points for entering water, correct take-off technique, action on wipeout, correct water exit techniques and appropriate waves to catch. Instruct customers to not ride waves into shore line.</t>
  </si>
  <si>
    <r>
      <t>Surf - Unsafe conditions</t>
    </r>
    <r>
      <rPr>
        <sz val="11"/>
        <color theme="1"/>
        <rFont val="Calibri"/>
        <family val="2"/>
        <scheme val="minor"/>
      </rPr>
      <t xml:space="preserve"> - hit by wave in unsafe surf conditions</t>
    </r>
  </si>
  <si>
    <t>Customer can sustain injury from being pushed onto the sand or by board crashing into them.</t>
  </si>
  <si>
    <t>Select safe surf zone. Teach safe board handling practises including keeping board to the side of the body and NOT between person and breaking waves. Cancel/postpone lessons. Offer refund (if already paid) or alternative lesson time to customers. Check forecast and alert customers if possibility of cancellation due to condtions. Monitor conditions throughout lesson and pull the pin if conditions deteriorate.</t>
  </si>
  <si>
    <t>Owners/Instructors</t>
  </si>
  <si>
    <r>
      <t xml:space="preserve">Surf </t>
    </r>
    <r>
      <rPr>
        <sz val="11"/>
        <color theme="1"/>
        <rFont val="Calibri"/>
        <family val="2"/>
        <scheme val="minor"/>
      </rPr>
      <t xml:space="preserve">- </t>
    </r>
    <r>
      <rPr>
        <b/>
        <sz val="10"/>
        <rFont val="Arial"/>
        <family val="2"/>
      </rPr>
      <t>Swell</t>
    </r>
    <r>
      <rPr>
        <sz val="11"/>
        <color theme="1"/>
        <rFont val="Calibri"/>
        <family val="2"/>
        <scheme val="minor"/>
      </rPr>
      <t xml:space="preserve"> - rising swell creating dumping waves and surging conditions resulting in possible spinal injuries</t>
    </r>
  </si>
  <si>
    <r>
      <t>Shallow holes</t>
    </r>
    <r>
      <rPr>
        <sz val="11"/>
        <color theme="1"/>
        <rFont val="Calibri"/>
        <family val="2"/>
        <scheme val="minor"/>
      </rPr>
      <t xml:space="preserve"> - ankle/knee injury sustained from stepping into shallow holes</t>
    </r>
  </si>
  <si>
    <t>Failure to demonstrate proper dismounts. Sand and water movement creating different conditions.</t>
  </si>
  <si>
    <t>Twisted ankles or knees.  Hurt wrists and hands from landing heavily. Disruption to lesson if first aid required. Poor customer experience.</t>
  </si>
  <si>
    <r>
      <rPr>
        <b/>
        <sz val="10"/>
        <rFont val="Arial"/>
        <family val="2"/>
      </rPr>
      <t>Tsunami</t>
    </r>
    <r>
      <rPr>
        <sz val="11"/>
        <color theme="1"/>
        <rFont val="Calibri"/>
        <family val="2"/>
        <scheme val="minor"/>
      </rPr>
      <t>:</t>
    </r>
    <r>
      <rPr>
        <sz val="11"/>
        <color theme="1"/>
        <rFont val="Calibri"/>
        <family val="2"/>
        <scheme val="minor"/>
      </rPr>
      <t>Tsunami warning issued by lifeguards during lesson</t>
    </r>
  </si>
  <si>
    <t>Storm or earthquake</t>
  </si>
  <si>
    <t>Loss of business and rescheduling of lesson</t>
  </si>
  <si>
    <t>* Take immediate action - cancel lesson and evacuate immediately to higher ground</t>
  </si>
  <si>
    <r>
      <rPr>
        <b/>
        <sz val="10"/>
        <rFont val="Arial"/>
        <family val="2"/>
      </rPr>
      <t>Injury</t>
    </r>
    <r>
      <rPr>
        <sz val="11"/>
        <color theme="1"/>
        <rFont val="Calibri"/>
        <family val="2"/>
        <scheme val="minor"/>
      </rPr>
      <t>:</t>
    </r>
    <r>
      <rPr>
        <sz val="11"/>
        <color theme="1"/>
        <rFont val="Calibri"/>
        <family val="2"/>
        <scheme val="minor"/>
      </rPr>
      <t>Sore and bloodshot eyes after salt spray,  sun and wind</t>
    </r>
  </si>
  <si>
    <t xml:space="preserve">Instructors not adhering to SOP and giving clear instructions to participants </t>
  </si>
  <si>
    <t>Pain  and discomfort to eyes</t>
  </si>
  <si>
    <t>* Ensure first aid kit is readily available for all lessons (carry first aid kit for non-patrolled beaches) * Designate person responsible to maintain first aid kit supplies * Stock first aid kits with saline solutions for eye wash</t>
  </si>
  <si>
    <r>
      <rPr>
        <b/>
        <sz val="10"/>
        <rFont val="Arial"/>
        <family val="2"/>
      </rPr>
      <t>Stairs</t>
    </r>
    <r>
      <rPr>
        <sz val="11"/>
        <color theme="1"/>
        <rFont val="Calibri"/>
        <family val="2"/>
        <scheme val="minor"/>
      </rPr>
      <t>:</t>
    </r>
    <r>
      <rPr>
        <sz val="11"/>
        <color theme="1"/>
        <rFont val="Calibri"/>
        <family val="2"/>
        <scheme val="minor"/>
      </rPr>
      <t>Injury sustatained from falling down the stairs</t>
    </r>
  </si>
  <si>
    <t>Instructors not adhering to SOP and giving clear instructions to participants</t>
  </si>
  <si>
    <t>Inspect Staircase for damage and any other danger that could lead to participants falling.</t>
  </si>
  <si>
    <r>
      <rPr>
        <b/>
        <sz val="10"/>
        <rFont val="Arial"/>
        <family val="2"/>
      </rPr>
      <t>Rough Waves</t>
    </r>
    <r>
      <rPr>
        <sz val="11"/>
        <color theme="1"/>
        <rFont val="Calibri"/>
        <family val="2"/>
        <scheme val="minor"/>
      </rPr>
      <t>:</t>
    </r>
    <r>
      <rPr>
        <sz val="11"/>
        <color theme="1"/>
        <rFont val="Calibri"/>
        <family val="2"/>
        <scheme val="minor"/>
      </rPr>
      <t>Hit by wave in unsafe surf conditions</t>
    </r>
  </si>
  <si>
    <t>Could cause a host of injuries from discomfort to serious bodily harm</t>
  </si>
  <si>
    <t>* Inspect and select surf zone for safest conditions  * Instruct safe board handling instructions</t>
  </si>
  <si>
    <r>
      <rPr>
        <b/>
        <sz val="10"/>
        <rFont val="Arial"/>
        <family val="2"/>
      </rPr>
      <t>Rips</t>
    </r>
    <r>
      <rPr>
        <sz val="11"/>
        <color theme="1"/>
        <rFont val="Calibri"/>
        <family val="2"/>
        <scheme val="minor"/>
      </rPr>
      <t>:</t>
    </r>
    <r>
      <rPr>
        <sz val="11"/>
        <color theme="1"/>
        <rFont val="Calibri"/>
        <family val="2"/>
        <scheme val="minor"/>
      </rPr>
      <t>Drowning as a result of being caught in a rip or undertow</t>
    </r>
  </si>
  <si>
    <t>Death and loss of business</t>
  </si>
  <si>
    <t>* Inspect and select surf zone away from obvious rips  * Consider modifying session time to suit fitness of customers * Ensure rescue board is on beach if non-patrolled locations * Implement buddy system on rough days to ensure pairs monitor each other * Adhere to prescribed lesson ratios (b/n 1:4 and 1:8) as per Operations Manual</t>
  </si>
  <si>
    <r>
      <rPr>
        <b/>
        <sz val="10"/>
        <rFont val="Arial"/>
        <family val="2"/>
      </rPr>
      <t>Water Temperature:</t>
    </r>
    <r>
      <rPr>
        <sz val="11"/>
        <color theme="1"/>
        <rFont val="Calibri"/>
        <family val="2"/>
        <scheme val="minor"/>
      </rPr>
      <t>Cold water temperature affecting some customers with hyperthermia</t>
    </r>
  </si>
  <si>
    <t>Serious bodily harm and possibly death</t>
  </si>
  <si>
    <t>* Consider modifying session time if weather conditions deteriorate * Customers to wear appropriate wet suits and other equipment as per Operations Manual</t>
  </si>
  <si>
    <r>
      <rPr>
        <b/>
        <sz val="10"/>
        <rFont val="Arial"/>
        <family val="2"/>
      </rPr>
      <t xml:space="preserve"> Surfboard Injury:</t>
    </r>
    <r>
      <rPr>
        <sz val="11"/>
        <color theme="1"/>
        <rFont val="Calibri"/>
        <family val="2"/>
        <scheme val="minor"/>
      </rPr>
      <t>:Manual handling injury from carrying surfboard</t>
    </r>
  </si>
  <si>
    <t>Injuries sustained that may prevent customers being able to participate and instructors to coach. Damage to equipment.</t>
  </si>
  <si>
    <t>* Limit number of surfboards carried by instructors in dispatching and collecting equipment * Provide trolleys or other suitable carrying devices for equipment such as wetsuits and boards * Provide appropriate first aid response in the event of injury * Review work practices and ensure workflow is best suited to minimising physical carrying of weight * Match physical capability of individuals with tasks requiring manual handling * Use light weight soft boards only</t>
  </si>
  <si>
    <r>
      <rPr>
        <b/>
        <sz val="10"/>
        <rFont val="Arial"/>
        <family val="2"/>
      </rPr>
      <t>Surf Board</t>
    </r>
    <r>
      <rPr>
        <sz val="11"/>
        <color theme="1"/>
        <rFont val="Calibri"/>
        <family val="2"/>
        <scheme val="minor"/>
      </rPr>
      <t>:Facial injury after being struck by board in rough seas</t>
    </r>
  </si>
  <si>
    <t>Lacerarions and bruising</t>
  </si>
  <si>
    <t>* Inspect and select surf zone for safest conditions  * Instruct safe board handling instructions * Consider modifying session time if weather conditions deteriorate * Provide appropriate first aid response in the event of injury  * Use light weight  soft boards only</t>
  </si>
  <si>
    <r>
      <rPr>
        <b/>
        <sz val="10"/>
        <rFont val="Arial"/>
        <family val="2"/>
      </rPr>
      <t>Collisions</t>
    </r>
    <r>
      <rPr>
        <sz val="11"/>
        <color theme="1"/>
        <rFont val="Calibri"/>
        <family val="2"/>
        <scheme val="minor"/>
      </rPr>
      <t>:Running over the top of other surfers causing lacerations</t>
    </r>
  </si>
  <si>
    <t>* Inspect and select surf zone for safest conditions  * Instruct safe board handling instructions * Provide appropriate first aid response in the event of injury  * Use light weight soft boards only  * Install hazard warning signs of 'Surf School Lesson in Progress'</t>
  </si>
  <si>
    <r>
      <t>Surf Board - run down by board</t>
    </r>
    <r>
      <rPr>
        <sz val="11"/>
        <color theme="1"/>
        <rFont val="Calibri"/>
        <family val="2"/>
        <scheme val="minor"/>
      </rPr>
      <t xml:space="preserve"> - causing lacerations or bruising</t>
    </r>
  </si>
  <si>
    <t>Poor supervision by instructors. Surfers not checking if the path is clear before catching a wave.  Other's not being aware of what is happening around them.  Not a large enough surf zone for group size.</t>
  </si>
  <si>
    <t>Bruising and/or lacerations caused by contact from the board. Disruption to the lesson.</t>
  </si>
  <si>
    <t>Always instruct students to be aware of their own safety first and foremost as well and checking what is in front of them before they catch a wave. Instruction includes always looking where you are going when on a wave.  Create a large enough surf zone for group size.</t>
  </si>
  <si>
    <t>Medium</t>
  </si>
  <si>
    <r>
      <rPr>
        <b/>
        <sz val="10"/>
        <rFont val="Arial"/>
        <family val="2"/>
      </rPr>
      <t>Power Boats</t>
    </r>
    <r>
      <rPr>
        <sz val="11"/>
        <color theme="1"/>
        <rFont val="Calibri"/>
        <family val="2"/>
        <scheme val="minor"/>
      </rPr>
      <t>:</t>
    </r>
    <r>
      <rPr>
        <sz val="11"/>
        <color theme="1"/>
        <rFont val="Calibri"/>
        <family val="2"/>
        <scheme val="minor"/>
      </rPr>
      <t>Struck and badly injured by power boat (life guards) who fail to see surf lesson in surf zone</t>
    </r>
  </si>
  <si>
    <t>Instructors not adhering to SOP and giving clear instrutions to participants, Instructors not using flags and brightly coloured rashies for participants</t>
  </si>
  <si>
    <t>Serious bodily harm and lacerations and possibly death</t>
  </si>
  <si>
    <t>* Inspect and select surf zone for safest conditions  * Consider modifying session time if watercraft appear in surf zone mid-session * Provide appropriate first aid response in the event of injury  * Report unsafe jet ski activity to local authorities or lifeguards on patrolled beaches</t>
  </si>
  <si>
    <t>Managemen</t>
  </si>
  <si>
    <r>
      <t>Other water craft</t>
    </r>
    <r>
      <rPr>
        <sz val="11"/>
        <color theme="1"/>
        <rFont val="Calibri"/>
        <family val="2"/>
        <scheme val="minor"/>
      </rPr>
      <t xml:space="preserve"> - sustaining injury from being run down by other watercraft (surf ski, windsurfer, surf boat)</t>
    </r>
  </si>
  <si>
    <t>Failure to monitor zone. Surfers/coaches not being visible.</t>
  </si>
  <si>
    <t>Injured customers and disruption to lesson.</t>
  </si>
  <si>
    <t>Wear rashies to make instructors and surfers more visible. Monitor surf zone closely and remove participants from the water in case of water craft dangerously close or getting there. Ensure all customers understand emergency signals.</t>
  </si>
  <si>
    <r>
      <t>Pre-existing Illness, Allergy or Medical Condition</t>
    </r>
    <r>
      <rPr>
        <sz val="11"/>
        <color theme="1"/>
        <rFont val="Calibri"/>
        <family val="2"/>
        <scheme val="minor"/>
      </rPr>
      <t xml:space="preserve"> - suffering from an episode during a lesson causing further injury or illness.</t>
    </r>
  </si>
  <si>
    <t>Depending on the condition/injury there are multiple causes. Failure to adapt lesson for individuals based on special needs. Not being prepared for what may happen.</t>
  </si>
  <si>
    <t>Severe injury or increased illness.  Poor experience because lesson did not meet expectaions because of limitation.</t>
  </si>
  <si>
    <t>Medical conditions asked about on consent form.  Always ask customers as well as some do not think what they have is important. Require customers to supply needed medication (puffers, etc).  Monitor for signs of distress during lesson. If instructor or customer is unsure if it is safe for them to participate, error on the safe side and recommend not participating.</t>
  </si>
  <si>
    <t>Almost Certain</t>
  </si>
  <si>
    <r>
      <t xml:space="preserve">Surfer's Myelopathy </t>
    </r>
    <r>
      <rPr>
        <sz val="11"/>
        <color theme="1"/>
        <rFont val="Calibri"/>
        <family val="2"/>
        <scheme val="minor"/>
      </rPr>
      <t>- suffering back pain and non-permanent paraplegia after the surf lesson finishes</t>
    </r>
  </si>
  <si>
    <t>Hyperextension of the back usually associated with laying on surfboard. Not resting back while surfing. Not getting proper treatment quickly.</t>
  </si>
  <si>
    <t>Non-permanent paraplegia. Symptoms usually show after lesson is finished, maybe hours later. Possible permanent damage.</t>
  </si>
  <si>
    <t xml:space="preserve">Limit time laying on boards - beginners only when catching a wave. Take all complaints seriously and document. </t>
  </si>
  <si>
    <r>
      <t>Mud/Sand</t>
    </r>
    <r>
      <rPr>
        <sz val="11"/>
        <color theme="1"/>
        <rFont val="Calibri"/>
        <family val="2"/>
        <scheme val="minor"/>
      </rPr>
      <t xml:space="preserve"> - vehichle getting bogged in mud/sand</t>
    </r>
  </si>
  <si>
    <t>N/A in our business as we do not drive on the beach</t>
  </si>
  <si>
    <t>Unable to have surf lesson.  Lose customers.  Disappointed customers. Damage to vehicle.</t>
  </si>
  <si>
    <t>We do not drive on the beach with our vehicle.</t>
  </si>
  <si>
    <t>Vehicular</t>
  </si>
  <si>
    <t>Owners</t>
  </si>
  <si>
    <r>
      <rPr>
        <b/>
        <sz val="10"/>
        <rFont val="Arial"/>
        <family val="2"/>
      </rPr>
      <t>Fog</t>
    </r>
    <r>
      <rPr>
        <sz val="11"/>
        <color theme="1"/>
        <rFont val="Calibri"/>
        <family val="2"/>
        <scheme val="minor"/>
      </rPr>
      <t xml:space="preserve">:Thick sea fog casuing loss of visibiltiy </t>
    </r>
  </si>
  <si>
    <t>* Inspect visibility prior to lesson * Monitor and ensure supervision is not compromised. Cancel lesson/s in the event of poor visibility</t>
  </si>
  <si>
    <t>Weather</t>
  </si>
  <si>
    <r>
      <t>Fatigue</t>
    </r>
    <r>
      <rPr>
        <sz val="11"/>
        <color theme="1"/>
        <rFont val="Calibri"/>
        <family val="2"/>
        <scheme val="minor"/>
      </rPr>
      <t xml:space="preserve"> - instructor suffers illness from over exertion</t>
    </r>
  </si>
  <si>
    <t>Teaching too many lessons especially in more extreme weather. Not having enough instructors to share the work load.</t>
  </si>
  <si>
    <t>Not able to continue working.  Need to take rest days.  May have to find some one to take their shifts. Not providing a good product to customers because they are fatigued.</t>
  </si>
  <si>
    <t>Keep enough instructors so that the load can be shared. Check in with instructors. Monitor behaviours. Encourage time off if feeling over-tired before it turns into illness.</t>
  </si>
  <si>
    <r>
      <rPr>
        <b/>
        <sz val="10"/>
        <rFont val="Arial"/>
        <family val="2"/>
      </rPr>
      <t>Weather Conditions</t>
    </r>
    <r>
      <rPr>
        <sz val="11"/>
        <color theme="1"/>
        <rFont val="Calibri"/>
        <family val="2"/>
        <scheme val="minor"/>
      </rPr>
      <t>:</t>
    </r>
    <r>
      <rPr>
        <sz val="11"/>
        <color theme="1"/>
        <rFont val="Calibri"/>
        <family val="2"/>
        <scheme val="minor"/>
      </rPr>
      <t xml:space="preserve">Sudden drop in air temperature affecting all surfers in lesson </t>
    </r>
  </si>
  <si>
    <t>Lessons cancelled and rescheduled for another day</t>
  </si>
  <si>
    <t>* Consider modifying session  if weather conditions deteriorate * Customers to wear appropriate wet suits and other equipment as per Operations Manual</t>
  </si>
  <si>
    <r>
      <rPr>
        <b/>
        <sz val="10"/>
        <rFont val="Arial"/>
        <family val="2"/>
      </rPr>
      <t>Wind Storms</t>
    </r>
    <r>
      <rPr>
        <sz val="11"/>
        <color theme="1"/>
        <rFont val="Calibri"/>
        <family val="2"/>
        <scheme val="minor"/>
      </rPr>
      <t xml:space="preserve">:Substantial wind storm occurs during lesson and unable to return to safe location for one hour (i.e. Car, surf school)  </t>
    </r>
  </si>
  <si>
    <t>Windy conditions and not positioning customers in a protective manner on the beach. Customers are not used to being in the sand and salt.</t>
  </si>
  <si>
    <t>* Consider modifying or cancelling session  if weather conditions deteriorate * Customers to wear appropriate wet suits and other equipment as per Operations Manual</t>
  </si>
  <si>
    <r>
      <rPr>
        <b/>
        <sz val="10"/>
        <rFont val="Arial"/>
        <family val="2"/>
      </rPr>
      <t>Wind Storms Sand in Eyes</t>
    </r>
    <r>
      <rPr>
        <sz val="11"/>
        <color theme="1"/>
        <rFont val="Calibri"/>
        <family val="2"/>
        <scheme val="minor"/>
      </rPr>
      <t xml:space="preserve">:Substantial wind storm occurs during lesson causing sand into eyes of customers </t>
    </r>
  </si>
  <si>
    <t>* Cancel lesson if too windy</t>
  </si>
  <si>
    <r>
      <rPr>
        <b/>
        <sz val="10"/>
        <rFont val="Arial"/>
        <family val="2"/>
      </rPr>
      <t>Lightning Storms</t>
    </r>
    <r>
      <rPr>
        <sz val="11"/>
        <color theme="1"/>
        <rFont val="Calibri"/>
        <family val="2"/>
        <scheme val="minor"/>
      </rPr>
      <t>:Lightning storm occurs in the middle of lesson</t>
    </r>
  </si>
  <si>
    <t>Possible injury or death,Lessons cancelled and rescheduled for another day</t>
  </si>
  <si>
    <t>* Cancelling session  if weather conditions deteriorate and evacuate beach to indoor/undercover location</t>
  </si>
  <si>
    <r>
      <rPr>
        <b/>
        <sz val="10"/>
        <rFont val="Arial"/>
        <family val="2"/>
      </rPr>
      <t>Sunburn</t>
    </r>
    <r>
      <rPr>
        <sz val="11"/>
        <color theme="1"/>
        <rFont val="Calibri"/>
        <family val="2"/>
        <scheme val="minor"/>
      </rPr>
      <t>:Sunburn from excessive exposure to face, arms and other unprotected body parts</t>
    </r>
  </si>
  <si>
    <t>Instructors not adhering to SOP and not offering sun screen, rashies and suitable sun protective gear</t>
  </si>
  <si>
    <t>Pain and discomfort, loss of future business</t>
  </si>
  <si>
    <t xml:space="preserve">* Provide sunscreen for all instructors and customers * Customers to wear appropriate wet suits and other equipment as per Operations Manual   * Encourage skin monitoring check ups  for all instructors * Program lessons before 10am and after 2pm on extreme UV days * Provide shade tent or shaded area (under tree) if available for instruction near surf zone </t>
  </si>
  <si>
    <r>
      <rPr>
        <b/>
        <sz val="10"/>
        <rFont val="Arial"/>
        <family val="2"/>
      </rPr>
      <t>Dehydration</t>
    </r>
    <r>
      <rPr>
        <sz val="11"/>
        <color theme="1"/>
        <rFont val="Calibri"/>
        <family val="2"/>
        <scheme val="minor"/>
      </rPr>
      <t>:Dehydration from hot days without adequate fluids</t>
    </r>
  </si>
  <si>
    <t>Instructors not adhering to SOP and giving clear instrutions to participants asking if they have water or have had adequate fluid intake</t>
  </si>
  <si>
    <t>Serious harm and discomfort could lead to further complications</t>
  </si>
  <si>
    <t>* Encourage drinking of water before starting session on hot days * Provide free drinking water to all customers and staff</t>
  </si>
  <si>
    <r>
      <rPr>
        <b/>
        <sz val="10"/>
        <rFont val="Arial"/>
        <family val="2"/>
      </rPr>
      <t>Vehicles</t>
    </r>
    <r>
      <rPr>
        <sz val="11"/>
        <color theme="1"/>
        <rFont val="Calibri"/>
        <family val="2"/>
        <scheme val="minor"/>
      </rPr>
      <t>:</t>
    </r>
    <r>
      <rPr>
        <sz val="11"/>
        <color theme="1"/>
        <rFont val="Calibri"/>
        <family val="2"/>
        <scheme val="minor"/>
      </rPr>
      <t>Participants getting run over by vehicles</t>
    </r>
  </si>
  <si>
    <t>Monitor where lifesaving vehicles are and set up away from them</t>
  </si>
  <si>
    <r>
      <t>Heart Attack</t>
    </r>
    <r>
      <rPr>
        <sz val="11"/>
        <color theme="1"/>
        <rFont val="Calibri"/>
        <family val="2"/>
        <scheme val="minor"/>
      </rPr>
      <t xml:space="preserve"> - customer suffers heart attack during lesson while in water</t>
    </r>
  </si>
  <si>
    <t>Prior health concerns. Engaging in more activity than s/he is used to causing stress on cardiovascular system.</t>
  </si>
  <si>
    <t>Customer could die from massive heart attack or drown. Fear from other customers. Damage reputation.</t>
  </si>
  <si>
    <t>Establish fitness level and swimming ability at the start of lesson. Consent form asks for any medical condition that may affect customers in the water.  Ask if there are any other conditions. Monitor all customers and act on any strange behaviour or complaints. Mobile phone on the beach to ring emergency services.</t>
  </si>
  <si>
    <r>
      <t>Rash</t>
    </r>
    <r>
      <rPr>
        <sz val="11"/>
        <color theme="1"/>
        <rFont val="Calibri"/>
        <family val="2"/>
        <scheme val="minor"/>
      </rPr>
      <t xml:space="preserve"> - caused by abrasion between the surfboard and the client's skin</t>
    </r>
  </si>
  <si>
    <t>Poor provision of equipment and preventative measures by staff and coaches; excessively abrasive surfboards; Failure to adhere to SOP policies</t>
  </si>
  <si>
    <t>Clients suffer increasingly sensitive rash to their body which over time makes it impossible to surf without excessive pain. Negative impact on lesson; poor feedback; substandard experience</t>
  </si>
  <si>
    <t>Ensure all clients wear wetsuits or rash-vests. Store and offer Vaseline jelly or tape to any client already suffering from a board rash. Advise inappropriately attired client's of the risk of a rash and the action they need to take to avoid it.</t>
  </si>
  <si>
    <t>Instructors/Owners</t>
  </si>
  <si>
    <r>
      <t>Harassment</t>
    </r>
    <r>
      <rPr>
        <sz val="11"/>
        <color theme="1"/>
        <rFont val="Calibri"/>
        <family val="2"/>
        <scheme val="minor"/>
      </rPr>
      <t xml:space="preserve"> - sexual harassment of instructors or customers when in care of our surf school</t>
    </r>
  </si>
  <si>
    <t>Failure to monitor behaviour of instructors and customers. Unclear policies about appropriate relationships between instructors and customers.</t>
  </si>
  <si>
    <t>Liability claim. Lasting emotional damage.  Damage to surf school reputation.</t>
  </si>
  <si>
    <t>All instructors have an updated police check. Enforce child protection policy. Encourage instructor training in mandatory reporting. Instructors do not touch customers without asking first. No 1-on-1 sessions without other people around.</t>
  </si>
  <si>
    <t>Note 1: The default risk rating column colour is green. This will change once the risk assessment has been made</t>
  </si>
  <si>
    <t>Note 2: If more lines are required copy rows above the solid black line and insert. Do not enter additional risks below solid black line</t>
  </si>
  <si>
    <t>Lookup References</t>
  </si>
  <si>
    <t>Under Treatment</t>
  </si>
  <si>
    <t>Chemical</t>
  </si>
  <si>
    <t>Under Review</t>
  </si>
  <si>
    <t>Jan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</si>
</sst>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name val="Arial"/>
      <family val="2"/>
    </font>
    <font>
      <sz val="8"/>
      <name val="Arial"/>
      <family val="2"/>
    </font>
    <font>
      <b/>
      <sz val="10"/>
      <name val="Arial"/>
      <family val="2"/>
    </font>
    <font>
      <sz val="10"/>
      <name val="Arial"/>
      <family val="2"/>
    </font>
    <font>
      <sz val="10"/>
      <color rgb="FFFF0000"/>
      <name val="Arial"/>
      <family val="2"/>
    </font>
    <font>
      <sz val="10"/>
      <color rgb="FF000000"/>
      <name val="Arial"/>
      <family val="2"/>
    </font>
    <font>
      <sz val="12"/>
      <color rgb="FFFF0000"/>
      <name val="Arial"/>
      <family val="2"/>
    </font>
    <font>
      <sz val="8"/>
      <name val="Calibri"/>
      <family val="2"/>
      <scheme val="minor"/>
    </font>
  </fonts>
  <fills count="5">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rgb="FFFCF305"/>
        <bgColor rgb="FF000000"/>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8">
    <xf numFmtId="0" fontId="0" fillId="0" borderId="0" xfId="0"/>
    <xf numFmtId="0" fontId="2"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3" fillId="0" borderId="0" xfId="0" applyFont="1" applyAlignment="1">
      <alignment vertical="top"/>
    </xf>
    <xf numFmtId="0" fontId="3" fillId="0" borderId="0" xfId="0" quotePrefix="1" applyFont="1" applyAlignment="1">
      <alignment vertical="top"/>
    </xf>
    <xf numFmtId="0" fontId="4" fillId="0" borderId="0" xfId="0" applyFont="1" applyAlignment="1">
      <alignment vertical="top"/>
    </xf>
    <xf numFmtId="0" fontId="4" fillId="0" borderId="0" xfId="0" applyFont="1" applyAlignment="1">
      <alignment horizontal="right" vertical="top"/>
    </xf>
    <xf numFmtId="14" fontId="5" fillId="0" borderId="0" xfId="0" applyNumberFormat="1" applyFont="1" applyAlignment="1">
      <alignment vertical="top"/>
    </xf>
    <xf numFmtId="15" fontId="5" fillId="0" borderId="0" xfId="0" applyNumberFormat="1" applyFont="1" applyAlignment="1">
      <alignment vertical="top"/>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Alignment="1">
      <alignment horizontal="center" vertical="center" wrapText="1"/>
    </xf>
    <xf numFmtId="0" fontId="4" fillId="0" borderId="7" xfId="0" applyFont="1" applyBorder="1" applyAlignment="1">
      <alignment vertical="center" wrapText="1"/>
    </xf>
    <xf numFmtId="0" fontId="0" fillId="0" borderId="8" xfId="0" applyBorder="1" applyAlignment="1">
      <alignment vertical="center" wrapText="1"/>
    </xf>
    <xf numFmtId="15" fontId="4" fillId="0" borderId="8" xfId="0" applyNumberFormat="1" applyFont="1" applyBorder="1" applyAlignment="1">
      <alignment horizontal="center" vertical="center" wrapText="1"/>
    </xf>
    <xf numFmtId="0" fontId="0" fillId="0" borderId="9" xfId="0" applyBorder="1" applyAlignment="1" applyProtection="1">
      <alignment horizontal="left" vertical="center" wrapText="1"/>
      <protection locked="0"/>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0" fillId="0" borderId="8" xfId="0"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vertical="center"/>
    </xf>
    <xf numFmtId="0" fontId="3" fillId="0" borderId="8" xfId="0" applyFont="1" applyBorder="1" applyAlignment="1">
      <alignment vertical="center" wrapText="1"/>
    </xf>
    <xf numFmtId="0" fontId="0" fillId="0" borderId="9" xfId="0" applyBorder="1" applyAlignment="1" applyProtection="1">
      <alignment horizontal="left" vertical="top" wrapText="1"/>
      <protection locked="0"/>
    </xf>
    <xf numFmtId="0" fontId="4"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5" fontId="4" fillId="0" borderId="9" xfId="0" applyNumberFormat="1"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pplyProtection="1">
      <alignment vertical="center" wrapText="1"/>
      <protection locked="0"/>
    </xf>
    <xf numFmtId="0" fontId="4" fillId="0" borderId="9" xfId="0" applyFont="1" applyBorder="1" applyAlignment="1" applyProtection="1">
      <alignment horizontal="left" vertical="top" wrapText="1"/>
      <protection locked="0"/>
    </xf>
    <xf numFmtId="0" fontId="0" fillId="0" borderId="7" xfId="0" applyBorder="1" applyAlignment="1">
      <alignment vertical="center" wrapText="1"/>
    </xf>
    <xf numFmtId="0" fontId="0" fillId="0" borderId="13" xfId="0" applyBorder="1" applyAlignment="1">
      <alignment vertical="center" wrapText="1"/>
    </xf>
    <xf numFmtId="15" fontId="0" fillId="0" borderId="13" xfId="0" applyNumberFormat="1" applyBorder="1" applyAlignment="1">
      <alignment horizontal="center" vertical="center" wrapText="1"/>
    </xf>
    <xf numFmtId="0" fontId="3" fillId="0" borderId="13" xfId="0" applyFont="1" applyBorder="1" applyAlignment="1">
      <alignment vertical="center" wrapText="1"/>
    </xf>
    <xf numFmtId="0" fontId="0" fillId="0" borderId="13" xfId="0" applyBorder="1" applyAlignment="1">
      <alignment horizontal="center" vertical="center" wrapText="1"/>
    </xf>
    <xf numFmtId="0" fontId="0" fillId="4" borderId="7" xfId="0" applyFill="1" applyBorder="1" applyAlignment="1">
      <alignment horizontal="center" vertical="center" wrapText="1"/>
    </xf>
    <xf numFmtId="0" fontId="0" fillId="0" borderId="16" xfId="0" applyBorder="1" applyAlignment="1">
      <alignment horizontal="center" vertical="center" wrapText="1"/>
    </xf>
    <xf numFmtId="15" fontId="0" fillId="0" borderId="16" xfId="0" applyNumberForma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15" fontId="4"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 fillId="0" borderId="0" xfId="0" applyFont="1" applyAlignment="1">
      <alignment vertical="top"/>
    </xf>
    <xf numFmtId="0" fontId="6" fillId="0" borderId="0" xfId="0" applyFont="1"/>
    <xf numFmtId="15" fontId="1" fillId="0" borderId="0" xfId="0" applyNumberFormat="1" applyFont="1" applyAlignment="1">
      <alignment horizontal="left" vertical="top"/>
    </xf>
    <xf numFmtId="0" fontId="1" fillId="0" borderId="0" xfId="0" applyFont="1" applyAlignment="1">
      <alignment horizontal="center" vertical="top"/>
    </xf>
    <xf numFmtId="14" fontId="1" fillId="0" borderId="0" xfId="0" applyNumberFormat="1" applyFont="1" applyAlignment="1">
      <alignment horizontal="right" vertical="top"/>
    </xf>
    <xf numFmtId="0" fontId="1" fillId="0" borderId="0" xfId="0" applyFont="1" applyAlignment="1">
      <alignment horizontal="right" vertical="top"/>
    </xf>
    <xf numFmtId="0" fontId="7" fillId="0" borderId="0" xfId="0" applyFont="1" applyAlignment="1">
      <alignment horizontal="left" vertical="top"/>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cellXfs>
  <cellStyles count="1">
    <cellStyle name="Normal" xfId="0" builtinId="0"/>
  </cellStyles>
  <dxfs count="3">
    <dxf>
      <fill>
        <patternFill>
          <bgColor indexed="52"/>
        </patternFill>
      </fill>
    </dxf>
    <dxf>
      <fill>
        <patternFill>
          <bgColor indexed="13"/>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xdr:colOff>
      <xdr:row>0</xdr:row>
      <xdr:rowOff>457200</xdr:rowOff>
    </xdr:from>
    <xdr:to>
      <xdr:col>6</xdr:col>
      <xdr:colOff>682613</xdr:colOff>
      <xdr:row>0</xdr:row>
      <xdr:rowOff>841426</xdr:rowOff>
    </xdr:to>
    <xdr:sp macro="" textlink="">
      <xdr:nvSpPr>
        <xdr:cNvPr id="2" name="TextBox 1">
          <a:extLst>
            <a:ext uri="{FF2B5EF4-FFF2-40B4-BE49-F238E27FC236}">
              <a16:creationId xmlns:a16="http://schemas.microsoft.com/office/drawing/2014/main" id="{55FC6F39-5622-43CB-B734-DE623020CA04}"/>
            </a:ext>
          </a:extLst>
        </xdr:cNvPr>
        <xdr:cNvSpPr txBox="1"/>
      </xdr:nvSpPr>
      <xdr:spPr>
        <a:xfrm>
          <a:off x="4362450" y="457200"/>
          <a:ext cx="645795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latin typeface="Arial" panose="020B0604020202020204" pitchFamily="34" charset="0"/>
              <a:cs typeface="Arial" panose="020B0604020202020204" pitchFamily="34" charset="0"/>
            </a:rPr>
            <a:t>SURF SCHOOL RISK REGISTER - RISK MANAGEMENT PLAN</a:t>
          </a:r>
        </a:p>
      </xdr:txBody>
    </xdr:sp>
    <xdr:clientData/>
  </xdr:twoCellAnchor>
  <xdr:twoCellAnchor editAs="oneCell">
    <xdr:from>
      <xdr:col>0</xdr:col>
      <xdr:colOff>0</xdr:colOff>
      <xdr:row>0</xdr:row>
      <xdr:rowOff>0</xdr:rowOff>
    </xdr:from>
    <xdr:to>
      <xdr:col>2</xdr:col>
      <xdr:colOff>1136650</xdr:colOff>
      <xdr:row>0</xdr:row>
      <xdr:rowOff>857250</xdr:rowOff>
    </xdr:to>
    <xdr:pic>
      <xdr:nvPicPr>
        <xdr:cNvPr id="1032" name="Picture 4">
          <a:extLst>
            <a:ext uri="{FF2B5EF4-FFF2-40B4-BE49-F238E27FC236}">
              <a16:creationId xmlns:a16="http://schemas.microsoft.com/office/drawing/2014/main" id="{FC4E4828-A053-426F-B66B-30B01AA3A8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76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urf%20Culture\Re-affiliation%202016\Surf%20Culture%20Australia%20Risk%20Regi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Library\Containers\com.apple.mail\Data\Library\Mail%20Downloads\CCCC5267-E71F-4F0B-AB4E-593E87939C64\Risk%20Management%20Dec%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Library\Containers\com.apple.mail\Data\Library\Mail%20Downloads\56B63DEB-F860-473C-822C-411966969E23\Risk%20Management%20Dec%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isk Register"/>
      <sheetName val="Risk Checklist"/>
      <sheetName val="Risk Area and Risk Matrix "/>
      <sheetName val="Risk Assessment Criteria"/>
      <sheetName val="Risk Profile"/>
      <sheetName val="Risk Treatment Template"/>
      <sheetName val="Example Risk Register"/>
      <sheetName val="Example Risk Treatment Plan"/>
    </sheetNames>
    <sheetDataSet>
      <sheetData sheetId="0"/>
      <sheetData sheetId="1"/>
      <sheetData sheetId="2"/>
      <sheetData sheetId="3">
        <row r="5">
          <cell r="G5" t="str">
            <v>Insignificant</v>
          </cell>
          <cell r="H5" t="str">
            <v>Minor</v>
          </cell>
          <cell r="I5" t="str">
            <v>Moderate</v>
          </cell>
          <cell r="J5" t="str">
            <v>Major</v>
          </cell>
          <cell r="K5" t="str">
            <v>Critical</v>
          </cell>
        </row>
        <row r="6">
          <cell r="G6">
            <v>1</v>
          </cell>
          <cell r="H6">
            <v>2</v>
          </cell>
          <cell r="I6">
            <v>3</v>
          </cell>
          <cell r="J6">
            <v>4</v>
          </cell>
          <cell r="K6">
            <v>5</v>
          </cell>
        </row>
        <row r="7">
          <cell r="E7" t="str">
            <v>Almost Certain</v>
          </cell>
          <cell r="F7">
            <v>1</v>
          </cell>
          <cell r="G7" t="str">
            <v>M(05)</v>
          </cell>
          <cell r="H7" t="str">
            <v>H(10)</v>
          </cell>
          <cell r="I7" t="str">
            <v>H(15)</v>
          </cell>
          <cell r="J7" t="str">
            <v>E(20)</v>
          </cell>
          <cell r="K7" t="str">
            <v>E(25)</v>
          </cell>
        </row>
        <row r="8">
          <cell r="E8" t="str">
            <v>Likely</v>
          </cell>
          <cell r="F8">
            <v>2</v>
          </cell>
          <cell r="G8" t="str">
            <v>M(04)</v>
          </cell>
          <cell r="H8" t="str">
            <v>M(08)</v>
          </cell>
          <cell r="I8" t="str">
            <v>H(12)</v>
          </cell>
          <cell r="J8" t="str">
            <v>H(16)</v>
          </cell>
          <cell r="K8" t="str">
            <v>E(20)</v>
          </cell>
        </row>
        <row r="9">
          <cell r="E9" t="str">
            <v>Possible</v>
          </cell>
          <cell r="F9">
            <v>3</v>
          </cell>
          <cell r="G9" t="str">
            <v>L(03)</v>
          </cell>
          <cell r="H9" t="str">
            <v>M(06)</v>
          </cell>
          <cell r="I9" t="str">
            <v>H((09)</v>
          </cell>
          <cell r="J9" t="str">
            <v>H(12)</v>
          </cell>
          <cell r="K9" t="str">
            <v>H(15)</v>
          </cell>
        </row>
        <row r="10">
          <cell r="E10" t="str">
            <v>Unlikely</v>
          </cell>
          <cell r="F10">
            <v>4</v>
          </cell>
          <cell r="G10" t="str">
            <v>L(02)</v>
          </cell>
          <cell r="H10" t="str">
            <v>L(04)</v>
          </cell>
          <cell r="I10" t="str">
            <v>M(06)</v>
          </cell>
          <cell r="J10" t="str">
            <v>M(08)</v>
          </cell>
          <cell r="K10" t="str">
            <v>H(10)</v>
          </cell>
        </row>
        <row r="11">
          <cell r="E11" t="str">
            <v>Rare</v>
          </cell>
          <cell r="F11">
            <v>5</v>
          </cell>
          <cell r="G11" t="str">
            <v>L(01)</v>
          </cell>
          <cell r="H11" t="str">
            <v>L(02)</v>
          </cell>
          <cell r="I11" t="str">
            <v>M(03)</v>
          </cell>
          <cell r="J11" t="str">
            <v>M(04)</v>
          </cell>
          <cell r="K11" t="str">
            <v>H(05)</v>
          </cell>
        </row>
        <row r="20">
          <cell r="E20" t="str">
            <v>E</v>
          </cell>
          <cell r="F20" t="str">
            <v>Extreme</v>
          </cell>
        </row>
        <row r="21">
          <cell r="E21" t="str">
            <v>H</v>
          </cell>
          <cell r="F21" t="str">
            <v>High</v>
          </cell>
        </row>
        <row r="22">
          <cell r="E22" t="str">
            <v>M</v>
          </cell>
          <cell r="F22" t="str">
            <v>Medium</v>
          </cell>
        </row>
        <row r="23">
          <cell r="E23" t="str">
            <v>L</v>
          </cell>
          <cell r="F23" t="str">
            <v>Low</v>
          </cell>
        </row>
      </sheetData>
      <sheetData sheetId="4">
        <row r="5">
          <cell r="C5" t="str">
            <v>Insignificant</v>
          </cell>
        </row>
        <row r="6">
          <cell r="C6" t="str">
            <v>Minor</v>
          </cell>
        </row>
        <row r="7">
          <cell r="C7" t="str">
            <v>Moderate</v>
          </cell>
        </row>
        <row r="8">
          <cell r="C8" t="str">
            <v>Major</v>
          </cell>
        </row>
        <row r="9">
          <cell r="C9" t="str">
            <v>Critical</v>
          </cell>
        </row>
        <row r="15">
          <cell r="H15" t="str">
            <v>Rare</v>
          </cell>
        </row>
        <row r="16">
          <cell r="H16" t="str">
            <v>Unlikely</v>
          </cell>
        </row>
        <row r="17">
          <cell r="H17" t="str">
            <v>Possible</v>
          </cell>
        </row>
        <row r="18">
          <cell r="H18" t="str">
            <v>Likely</v>
          </cell>
        </row>
        <row r="19">
          <cell r="H19" t="str">
            <v>Almost Certain</v>
          </cell>
        </row>
        <row r="25">
          <cell r="F25" t="str">
            <v>Satisfactory</v>
          </cell>
        </row>
        <row r="26">
          <cell r="F26" t="str">
            <v>Reservations</v>
          </cell>
        </row>
        <row r="27">
          <cell r="F27" t="str">
            <v>Unsatisfactory</v>
          </cell>
        </row>
        <row r="28">
          <cell r="F28" t="str">
            <v>Not Set</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isk Register"/>
      <sheetName val="Risk Checklist"/>
      <sheetName val="Risk Area and Risk Matrix "/>
      <sheetName val="Risk Assessment Criteria"/>
      <sheetName val="Risk Profile"/>
      <sheetName val="Risk Treatment 1"/>
    </sheetNames>
    <sheetDataSet>
      <sheetData sheetId="0" refreshError="1"/>
      <sheetData sheetId="1" refreshError="1"/>
      <sheetData sheetId="2" refreshError="1"/>
      <sheetData sheetId="3" refreshError="1">
        <row r="5">
          <cell r="G5" t="str">
            <v>Insignificant</v>
          </cell>
          <cell r="H5" t="str">
            <v>Minor</v>
          </cell>
          <cell r="I5" t="str">
            <v>Moderate</v>
          </cell>
          <cell r="J5" t="str">
            <v>Major</v>
          </cell>
          <cell r="K5" t="str">
            <v>Critical</v>
          </cell>
        </row>
        <row r="6">
          <cell r="G6">
            <v>1</v>
          </cell>
          <cell r="H6">
            <v>2</v>
          </cell>
          <cell r="I6">
            <v>3</v>
          </cell>
          <cell r="J6">
            <v>4</v>
          </cell>
          <cell r="K6">
            <v>5</v>
          </cell>
        </row>
        <row r="7">
          <cell r="E7" t="str">
            <v>Almost Certain</v>
          </cell>
          <cell r="F7">
            <v>1</v>
          </cell>
          <cell r="G7" t="str">
            <v>M(05)</v>
          </cell>
          <cell r="H7" t="str">
            <v>H(10)</v>
          </cell>
          <cell r="I7" t="str">
            <v>H(15)</v>
          </cell>
          <cell r="J7" t="str">
            <v>E(20)</v>
          </cell>
          <cell r="K7" t="str">
            <v>E(25)</v>
          </cell>
        </row>
        <row r="8">
          <cell r="E8" t="str">
            <v>Likely</v>
          </cell>
          <cell r="F8">
            <v>2</v>
          </cell>
          <cell r="G8" t="str">
            <v>M(04)</v>
          </cell>
          <cell r="H8" t="str">
            <v>M(08)</v>
          </cell>
          <cell r="I8" t="str">
            <v>H(12)</v>
          </cell>
          <cell r="J8" t="str">
            <v>H(16)</v>
          </cell>
          <cell r="K8" t="str">
            <v>E(20)</v>
          </cell>
        </row>
        <row r="9">
          <cell r="E9" t="str">
            <v>Possible</v>
          </cell>
          <cell r="F9">
            <v>3</v>
          </cell>
          <cell r="G9" t="str">
            <v>L(03)</v>
          </cell>
          <cell r="H9" t="str">
            <v>M(06)</v>
          </cell>
          <cell r="I9" t="str">
            <v>H((09)</v>
          </cell>
          <cell r="J9" t="str">
            <v>H(12)</v>
          </cell>
          <cell r="K9" t="str">
            <v>H(15)</v>
          </cell>
        </row>
        <row r="10">
          <cell r="E10" t="str">
            <v>Unlikely</v>
          </cell>
          <cell r="F10">
            <v>4</v>
          </cell>
          <cell r="G10" t="str">
            <v>L(02)</v>
          </cell>
          <cell r="H10" t="str">
            <v>L(04)</v>
          </cell>
          <cell r="I10" t="str">
            <v>M(06)</v>
          </cell>
          <cell r="J10" t="str">
            <v>M(08)</v>
          </cell>
          <cell r="K10" t="str">
            <v>H(10)</v>
          </cell>
        </row>
        <row r="11">
          <cell r="E11" t="str">
            <v>Rare</v>
          </cell>
          <cell r="F11">
            <v>5</v>
          </cell>
          <cell r="G11" t="str">
            <v>L(01)</v>
          </cell>
          <cell r="H11" t="str">
            <v>L(02)</v>
          </cell>
          <cell r="I11" t="str">
            <v>M(03)</v>
          </cell>
          <cell r="J11" t="str">
            <v>M(04)</v>
          </cell>
          <cell r="K11" t="str">
            <v>H(05)</v>
          </cell>
        </row>
        <row r="20">
          <cell r="E20" t="str">
            <v>E</v>
          </cell>
          <cell r="F20" t="str">
            <v>Extreme</v>
          </cell>
        </row>
        <row r="21">
          <cell r="E21" t="str">
            <v>H</v>
          </cell>
          <cell r="F21" t="str">
            <v>High</v>
          </cell>
        </row>
        <row r="22">
          <cell r="E22" t="str">
            <v>M</v>
          </cell>
          <cell r="F22" t="str">
            <v>Medium</v>
          </cell>
        </row>
        <row r="23">
          <cell r="E23" t="str">
            <v>L</v>
          </cell>
          <cell r="F23" t="str">
            <v>Low</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isk Register"/>
      <sheetName val="Risk Checklist"/>
      <sheetName val="Risk Area and Risk Matrix "/>
      <sheetName val="Risk Assessment Criteria"/>
      <sheetName val="Risk Profile"/>
      <sheetName val="Risk Treatment 1"/>
    </sheetNames>
    <sheetDataSet>
      <sheetData sheetId="0" refreshError="1"/>
      <sheetData sheetId="1" refreshError="1"/>
      <sheetData sheetId="2" refreshError="1"/>
      <sheetData sheetId="3" refreshError="1">
        <row r="5">
          <cell r="G5" t="str">
            <v>Insignificant</v>
          </cell>
          <cell r="H5" t="str">
            <v>Minor</v>
          </cell>
          <cell r="I5" t="str">
            <v>Moderate</v>
          </cell>
          <cell r="J5" t="str">
            <v>Major</v>
          </cell>
          <cell r="K5" t="str">
            <v>Critical</v>
          </cell>
        </row>
        <row r="6">
          <cell r="G6">
            <v>1</v>
          </cell>
          <cell r="H6">
            <v>2</v>
          </cell>
          <cell r="I6">
            <v>3</v>
          </cell>
          <cell r="J6">
            <v>4</v>
          </cell>
          <cell r="K6">
            <v>5</v>
          </cell>
        </row>
        <row r="7">
          <cell r="E7" t="str">
            <v>Almost Certain</v>
          </cell>
          <cell r="F7">
            <v>1</v>
          </cell>
          <cell r="G7" t="str">
            <v>M(05)</v>
          </cell>
          <cell r="H7" t="str">
            <v>H(10)</v>
          </cell>
          <cell r="I7" t="str">
            <v>H(15)</v>
          </cell>
          <cell r="J7" t="str">
            <v>E(20)</v>
          </cell>
          <cell r="K7" t="str">
            <v>E(25)</v>
          </cell>
        </row>
        <row r="8">
          <cell r="E8" t="str">
            <v>Likely</v>
          </cell>
          <cell r="F8">
            <v>2</v>
          </cell>
          <cell r="G8" t="str">
            <v>M(04)</v>
          </cell>
          <cell r="H8" t="str">
            <v>M(08)</v>
          </cell>
          <cell r="I8" t="str">
            <v>H(12)</v>
          </cell>
          <cell r="J8" t="str">
            <v>H(16)</v>
          </cell>
          <cell r="K8" t="str">
            <v>E(20)</v>
          </cell>
        </row>
        <row r="9">
          <cell r="E9" t="str">
            <v>Possible</v>
          </cell>
          <cell r="F9">
            <v>3</v>
          </cell>
          <cell r="G9" t="str">
            <v>L(03)</v>
          </cell>
          <cell r="H9" t="str">
            <v>M(06)</v>
          </cell>
          <cell r="I9" t="str">
            <v>H((09)</v>
          </cell>
          <cell r="J9" t="str">
            <v>H(12)</v>
          </cell>
          <cell r="K9" t="str">
            <v>H(15)</v>
          </cell>
        </row>
        <row r="10">
          <cell r="E10" t="str">
            <v>Unlikely</v>
          </cell>
          <cell r="F10">
            <v>4</v>
          </cell>
          <cell r="G10" t="str">
            <v>L(02)</v>
          </cell>
          <cell r="H10" t="str">
            <v>L(04)</v>
          </cell>
          <cell r="I10" t="str">
            <v>M(06)</v>
          </cell>
          <cell r="J10" t="str">
            <v>M(08)</v>
          </cell>
          <cell r="K10" t="str">
            <v>H(10)</v>
          </cell>
        </row>
        <row r="11">
          <cell r="E11" t="str">
            <v>Rare</v>
          </cell>
          <cell r="F11">
            <v>5</v>
          </cell>
          <cell r="G11" t="str">
            <v>L(01)</v>
          </cell>
          <cell r="H11" t="str">
            <v>L(02)</v>
          </cell>
          <cell r="I11" t="str">
            <v>M(03)</v>
          </cell>
          <cell r="J11" t="str">
            <v>M(04)</v>
          </cell>
          <cell r="K11" t="str">
            <v>H(05)</v>
          </cell>
        </row>
        <row r="20">
          <cell r="E20" t="str">
            <v>E</v>
          </cell>
          <cell r="F20" t="str">
            <v>Extreme</v>
          </cell>
        </row>
        <row r="21">
          <cell r="E21" t="str">
            <v>H</v>
          </cell>
          <cell r="F21" t="str">
            <v>High</v>
          </cell>
        </row>
        <row r="22">
          <cell r="E22" t="str">
            <v>M</v>
          </cell>
          <cell r="F22" t="str">
            <v>Medium</v>
          </cell>
        </row>
        <row r="23">
          <cell r="E23" t="str">
            <v>L</v>
          </cell>
          <cell r="F23" t="str">
            <v>Low</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5"/>
  <sheetViews>
    <sheetView tabSelected="1" topLeftCell="A58" workbookViewId="0">
      <selection activeCell="F35" sqref="F35"/>
    </sheetView>
  </sheetViews>
  <sheetFormatPr defaultColWidth="8.81640625" defaultRowHeight="10" x14ac:dyDescent="0.35"/>
  <cols>
    <col min="1" max="1" width="4.453125" style="1" customWidth="1"/>
    <col min="2" max="2" width="14.7265625" style="1" customWidth="1"/>
    <col min="3" max="3" width="40.1796875" style="1" customWidth="1"/>
    <col min="4" max="4" width="25" style="1" customWidth="1"/>
    <col min="5" max="5" width="25.26953125" style="1" customWidth="1"/>
    <col min="6" max="6" width="37.26953125" style="1" customWidth="1"/>
    <col min="7" max="7" width="16" style="1" customWidth="1"/>
    <col min="8" max="8" width="14.81640625" style="1" customWidth="1"/>
    <col min="9" max="9" width="13" style="1" customWidth="1"/>
    <col min="10" max="10" width="11.26953125" style="1" customWidth="1"/>
    <col min="11" max="13" width="5.1796875" style="1" hidden="1" customWidth="1"/>
    <col min="14" max="14" width="10" style="1" customWidth="1"/>
    <col min="15" max="15" width="6.26953125" style="1" bestFit="1" customWidth="1"/>
    <col min="16" max="16" width="9.453125" style="1" bestFit="1" customWidth="1"/>
    <col min="17" max="17" width="11.453125" style="1" customWidth="1"/>
    <col min="18" max="18" width="19.453125" style="1" bestFit="1" customWidth="1"/>
    <col min="19" max="19" width="9.81640625" style="1" bestFit="1" customWidth="1"/>
    <col min="20" max="20" width="9.26953125" style="1" bestFit="1" customWidth="1"/>
    <col min="21" max="21" width="6.81640625" style="1" bestFit="1" customWidth="1"/>
    <col min="22" max="22" width="8.81640625" style="1"/>
    <col min="23" max="23" width="18" style="1" bestFit="1" customWidth="1"/>
    <col min="24" max="24" width="26.7265625" style="1" customWidth="1"/>
    <col min="25" max="26" width="13.453125" style="1" bestFit="1" customWidth="1"/>
    <col min="27" max="27" width="14.81640625" style="1" bestFit="1" customWidth="1"/>
    <col min="28" max="16384" width="8.81640625" style="1"/>
  </cols>
  <sheetData>
    <row r="1" spans="1:20" ht="68.25" customHeight="1" thickBot="1" x14ac:dyDescent="0.4">
      <c r="A1" s="62"/>
      <c r="B1" s="62"/>
      <c r="C1" s="62"/>
      <c r="D1" s="63" t="s">
        <v>0</v>
      </c>
      <c r="E1" s="63"/>
      <c r="F1" s="61" t="s">
        <v>265</v>
      </c>
      <c r="G1" s="64" t="s">
        <v>1</v>
      </c>
      <c r="H1" s="64"/>
      <c r="I1" s="65"/>
      <c r="J1" s="65"/>
      <c r="P1" s="2"/>
      <c r="T1" s="3"/>
    </row>
    <row r="2" spans="1:20" s="6" customFormat="1" ht="13.5" thickBot="1" x14ac:dyDescent="0.4">
      <c r="A2" s="4">
        <f>MAX(A4:A67) + 1</f>
        <v>64</v>
      </c>
      <c r="B2" s="5" t="s">
        <v>2</v>
      </c>
      <c r="D2" s="7" t="s">
        <v>3</v>
      </c>
      <c r="E2" s="8"/>
      <c r="F2" s="7" t="s">
        <v>4</v>
      </c>
      <c r="G2" s="9"/>
      <c r="N2" s="66" t="s">
        <v>5</v>
      </c>
      <c r="O2" s="67"/>
    </row>
    <row r="3" spans="1:20" s="16" customFormat="1" ht="41.25" customHeight="1" thickBot="1" x14ac:dyDescent="0.4">
      <c r="A3" s="10" t="s">
        <v>6</v>
      </c>
      <c r="B3" s="11" t="s">
        <v>7</v>
      </c>
      <c r="C3" s="11" t="s">
        <v>8</v>
      </c>
      <c r="D3" s="11" t="s">
        <v>9</v>
      </c>
      <c r="E3" s="11" t="s">
        <v>10</v>
      </c>
      <c r="F3" s="11" t="s">
        <v>11</v>
      </c>
      <c r="G3" s="11" t="s">
        <v>12</v>
      </c>
      <c r="H3" s="11" t="s">
        <v>13</v>
      </c>
      <c r="I3" s="11" t="s">
        <v>14</v>
      </c>
      <c r="J3" s="11" t="s">
        <v>15</v>
      </c>
      <c r="K3" s="12" t="s">
        <v>16</v>
      </c>
      <c r="L3" s="11" t="s">
        <v>17</v>
      </c>
      <c r="M3" s="13" t="s">
        <v>18</v>
      </c>
      <c r="N3" s="10" t="s">
        <v>19</v>
      </c>
      <c r="O3" s="14" t="s">
        <v>20</v>
      </c>
      <c r="P3" s="15" t="s">
        <v>21</v>
      </c>
      <c r="Q3" s="11" t="s">
        <v>22</v>
      </c>
      <c r="R3" s="11" t="s">
        <v>23</v>
      </c>
      <c r="S3" s="11" t="s">
        <v>24</v>
      </c>
      <c r="T3" s="11" t="s">
        <v>25</v>
      </c>
    </row>
    <row r="4" spans="1:20" s="29" customFormat="1" ht="75" x14ac:dyDescent="0.35">
      <c r="A4" s="17">
        <v>1</v>
      </c>
      <c r="B4" s="18" t="s">
        <v>26</v>
      </c>
      <c r="C4" s="20" t="s">
        <v>27</v>
      </c>
      <c r="D4" s="21" t="s">
        <v>28</v>
      </c>
      <c r="E4" s="21" t="s">
        <v>29</v>
      </c>
      <c r="F4" s="21" t="s">
        <v>30</v>
      </c>
      <c r="G4" s="22" t="s">
        <v>31</v>
      </c>
      <c r="H4" s="23" t="s">
        <v>32</v>
      </c>
      <c r="I4" s="23" t="s">
        <v>33</v>
      </c>
      <c r="J4" s="23" t="s">
        <v>34</v>
      </c>
      <c r="K4" s="24">
        <f>VLOOKUP(J4,'[1]Risk Area and Risk Matrix '!E$7:F$11,2,FALSE)</f>
        <v>4</v>
      </c>
      <c r="L4" s="24">
        <f>HLOOKUP(I4,'[1]Risk Area and Risk Matrix '!G$5:K$6,2,FALSE)</f>
        <v>2</v>
      </c>
      <c r="M4" s="25" t="str">
        <f t="shared" ref="M4:M46" si="0">CONCATENATE(K4,L4)</f>
        <v>42</v>
      </c>
      <c r="N4" s="26" t="str">
        <f>IF(ISNA(INDEX('[1]Risk Area and Risk Matrix '!G$7:K$11,K4,L4)),"",VLOOKUP(LEFT(INDEX('[1]Risk Area and Risk Matrix '!G$7:K$11,K4,L4),1),'[1]Risk Area and Risk Matrix '!E$20:F$23,2,FALSE))</f>
        <v>Low</v>
      </c>
      <c r="O4" s="27">
        <f>IF(ISNA(VLOOKUP(J4,'[1]Risk Area and Risk Matrix '!E$7:K$11,L4+2,FALSE)),"",ABS(LEFT(RIGHT(VLOOKUP(J4,'[1]Risk Area and Risk Matrix '!E$7:K$11,L4+2,FALSE),3),2)))</f>
        <v>4</v>
      </c>
      <c r="P4" s="28"/>
      <c r="Q4" s="21"/>
      <c r="R4" s="22"/>
      <c r="S4" s="19"/>
      <c r="T4" s="22"/>
    </row>
    <row r="5" spans="1:20" s="6" customFormat="1" ht="130.5" x14ac:dyDescent="0.35">
      <c r="A5" s="17">
        <v>2</v>
      </c>
      <c r="B5" s="18" t="s">
        <v>26</v>
      </c>
      <c r="C5" s="30" t="s">
        <v>35</v>
      </c>
      <c r="D5" s="18" t="s">
        <v>36</v>
      </c>
      <c r="E5" s="21" t="s">
        <v>37</v>
      </c>
      <c r="F5" s="31" t="s">
        <v>38</v>
      </c>
      <c r="G5" s="32" t="s">
        <v>31</v>
      </c>
      <c r="H5" s="33" t="s">
        <v>32</v>
      </c>
      <c r="I5" s="33" t="s">
        <v>33</v>
      </c>
      <c r="J5" s="33" t="s">
        <v>34</v>
      </c>
      <c r="K5" s="24">
        <f>VLOOKUP(J5,'[1]Risk Area and Risk Matrix '!E$7:F$11,2,FALSE)</f>
        <v>4</v>
      </c>
      <c r="L5" s="34">
        <f>HLOOKUP(I5,'[1]Risk Area and Risk Matrix '!G$5:K$6,2,FALSE)</f>
        <v>2</v>
      </c>
      <c r="M5" s="25" t="str">
        <f t="shared" si="0"/>
        <v>42</v>
      </c>
      <c r="N5" s="26" t="str">
        <f>IF(ISNA(INDEX('[1]Risk Area and Risk Matrix '!G$7:K$11,K5,L5)),"",VLOOKUP(LEFT(INDEX('[1]Risk Area and Risk Matrix '!G$7:K$11,K5,L5),1),'[1]Risk Area and Risk Matrix '!E$20:F$23,2,FALSE))</f>
        <v>Low</v>
      </c>
      <c r="O5" s="27">
        <f>IF(ISNA(VLOOKUP(J5,'[1]Risk Area and Risk Matrix '!E$7:K$11,L5+2,FALSE)),"",ABS(LEFT(RIGHT(VLOOKUP(J5,'[1]Risk Area and Risk Matrix '!E$7:K$11,L5+2,FALSE),3),2)))</f>
        <v>4</v>
      </c>
      <c r="P5" s="35"/>
      <c r="Q5" s="21"/>
      <c r="R5" s="22"/>
      <c r="S5" s="36"/>
      <c r="T5" s="22"/>
    </row>
    <row r="6" spans="1:20" s="6" customFormat="1" ht="46" customHeight="1" x14ac:dyDescent="0.35">
      <c r="A6" s="17">
        <v>3</v>
      </c>
      <c r="B6" s="18" t="s">
        <v>26</v>
      </c>
      <c r="C6" s="20" t="s">
        <v>39</v>
      </c>
      <c r="D6" s="18" t="s">
        <v>40</v>
      </c>
      <c r="E6" s="18" t="s">
        <v>41</v>
      </c>
      <c r="F6" s="31" t="s">
        <v>42</v>
      </c>
      <c r="G6" s="32" t="s">
        <v>43</v>
      </c>
      <c r="H6" s="32" t="s">
        <v>44</v>
      </c>
      <c r="I6" s="33" t="s">
        <v>33</v>
      </c>
      <c r="J6" s="33" t="s">
        <v>34</v>
      </c>
      <c r="K6" s="24">
        <f>VLOOKUP(J6,'[1]Risk Area and Risk Matrix '!E$7:F$11,2,FALSE)</f>
        <v>4</v>
      </c>
      <c r="L6" s="34">
        <f>HLOOKUP(I6,'[1]Risk Area and Risk Matrix '!G$5:K$6,2,FALSE)</f>
        <v>2</v>
      </c>
      <c r="M6" s="25" t="str">
        <f t="shared" si="0"/>
        <v>42</v>
      </c>
      <c r="N6" s="26" t="str">
        <f>IF(ISNA(INDEX('[1]Risk Area and Risk Matrix '!G$7:K$11,K6,L6)),"",VLOOKUP(LEFT(INDEX('[1]Risk Area and Risk Matrix '!G$7:K$11,K6,L6),1),'[1]Risk Area and Risk Matrix '!E$20:F$23,2,FALSE))</f>
        <v>Low</v>
      </c>
      <c r="O6" s="27">
        <f>IF(ISNA(VLOOKUP(J6,'[1]Risk Area and Risk Matrix '!E$7:K$11,L6+2,FALSE)),"",ABS(LEFT(RIGHT(VLOOKUP(J6,'[1]Risk Area and Risk Matrix '!E$7:K$11,L6+2,FALSE),3),2)))</f>
        <v>4</v>
      </c>
      <c r="P6" s="35"/>
      <c r="Q6" s="21"/>
      <c r="R6" s="22"/>
      <c r="S6" s="36"/>
      <c r="T6" s="22"/>
    </row>
    <row r="7" spans="1:20" s="6" customFormat="1" ht="50.15" customHeight="1" x14ac:dyDescent="0.35">
      <c r="A7" s="17">
        <v>4</v>
      </c>
      <c r="B7" s="18" t="s">
        <v>26</v>
      </c>
      <c r="C7" s="30" t="s">
        <v>45</v>
      </c>
      <c r="D7" s="21" t="s">
        <v>46</v>
      </c>
      <c r="E7" s="21" t="s">
        <v>47</v>
      </c>
      <c r="F7" s="21" t="s">
        <v>48</v>
      </c>
      <c r="G7" s="32" t="s">
        <v>31</v>
      </c>
      <c r="H7" s="32" t="s">
        <v>32</v>
      </c>
      <c r="I7" s="32" t="s">
        <v>49</v>
      </c>
      <c r="J7" s="32" t="s">
        <v>50</v>
      </c>
      <c r="K7" s="24">
        <f>VLOOKUP(J7,'[2]Risk Area and Risk Matrix '!E$7:F$11,2,FALSE)</f>
        <v>5</v>
      </c>
      <c r="L7" s="34">
        <f>HLOOKUP(I7,'[2]Risk Area and Risk Matrix '!G$5:K$6,2,FALSE)</f>
        <v>4</v>
      </c>
      <c r="M7" s="25" t="str">
        <f t="shared" si="0"/>
        <v>54</v>
      </c>
      <c r="N7" s="26" t="str">
        <f>IF(ISNA(INDEX('[2]Risk Area and Risk Matrix '!G$7:K$11,K7,L7)),"",VLOOKUP(LEFT(INDEX('[2]Risk Area and Risk Matrix '!G$7:K$11,K7,L7),1),'[2]Risk Area and Risk Matrix '!E$20:F$23,2,FALSE))</f>
        <v>Medium</v>
      </c>
      <c r="O7" s="27">
        <f>IF(ISNA(VLOOKUP(J7,'[2]Risk Area and Risk Matrix '!E$7:K$11,L7+2,FALSE)),"",ABS(LEFT(RIGHT(VLOOKUP(J7,'[2]Risk Area and Risk Matrix '!E$7:K$11,L7+2,FALSE),3),2)))</f>
        <v>4</v>
      </c>
      <c r="P7" s="35" t="s">
        <v>51</v>
      </c>
      <c r="Q7" s="21" t="s">
        <v>52</v>
      </c>
      <c r="R7" s="22" t="s">
        <v>53</v>
      </c>
      <c r="S7" s="36"/>
      <c r="T7" s="22" t="s">
        <v>54</v>
      </c>
    </row>
    <row r="8" spans="1:20" s="6" customFormat="1" ht="72.5" x14ac:dyDescent="0.35">
      <c r="A8" s="17">
        <v>5</v>
      </c>
      <c r="B8" s="18" t="s">
        <v>26</v>
      </c>
      <c r="C8" s="20" t="s">
        <v>55</v>
      </c>
      <c r="D8" s="21" t="s">
        <v>56</v>
      </c>
      <c r="E8" s="21" t="s">
        <v>57</v>
      </c>
      <c r="F8" s="31" t="s">
        <v>58</v>
      </c>
      <c r="G8" s="32" t="s">
        <v>59</v>
      </c>
      <c r="H8" s="32" t="s">
        <v>32</v>
      </c>
      <c r="I8" s="33" t="s">
        <v>49</v>
      </c>
      <c r="J8" s="33" t="s">
        <v>34</v>
      </c>
      <c r="K8" s="24">
        <f>VLOOKUP(J8,'[1]Risk Area and Risk Matrix '!E$7:F$11,2,FALSE)</f>
        <v>4</v>
      </c>
      <c r="L8" s="34">
        <f>HLOOKUP(I8,'[1]Risk Area and Risk Matrix '!G$5:K$6,2,FALSE)</f>
        <v>4</v>
      </c>
      <c r="M8" s="25" t="str">
        <f t="shared" si="0"/>
        <v>44</v>
      </c>
      <c r="N8" s="26" t="str">
        <f>IF(ISNA(INDEX('[1]Risk Area and Risk Matrix '!G$7:K$11,K8,L8)),"",VLOOKUP(LEFT(INDEX('[1]Risk Area and Risk Matrix '!G$7:K$11,K8,L8),1),'[1]Risk Area and Risk Matrix '!E$20:F$23,2,FALSE))</f>
        <v>Medium</v>
      </c>
      <c r="O8" s="27">
        <f>IF(ISNA(VLOOKUP(J8,'[1]Risk Area and Risk Matrix '!E$7:K$11,L8+2,FALSE)),"",ABS(LEFT(RIGHT(VLOOKUP(J8,'[1]Risk Area and Risk Matrix '!E$7:K$11,L8+2,FALSE),3),2)))</f>
        <v>8</v>
      </c>
      <c r="P8" s="35"/>
      <c r="Q8" s="21"/>
      <c r="R8" s="22"/>
      <c r="S8" s="36"/>
      <c r="T8" s="22"/>
    </row>
    <row r="9" spans="1:20" s="6" customFormat="1" ht="87.5" x14ac:dyDescent="0.35">
      <c r="A9" s="17">
        <v>6</v>
      </c>
      <c r="B9" s="18" t="s">
        <v>26</v>
      </c>
      <c r="C9" s="30" t="s">
        <v>60</v>
      </c>
      <c r="D9" s="21" t="s">
        <v>56</v>
      </c>
      <c r="E9" s="21" t="s">
        <v>57</v>
      </c>
      <c r="F9" s="21" t="s">
        <v>61</v>
      </c>
      <c r="G9" s="32" t="s">
        <v>31</v>
      </c>
      <c r="H9" s="32" t="s">
        <v>32</v>
      </c>
      <c r="I9" s="32" t="s">
        <v>62</v>
      </c>
      <c r="J9" s="32" t="s">
        <v>50</v>
      </c>
      <c r="K9" s="24">
        <f>VLOOKUP(J9,'[2]Risk Area and Risk Matrix '!E$7:F$11,2,FALSE)</f>
        <v>5</v>
      </c>
      <c r="L9" s="34">
        <f>HLOOKUP(I9,'[2]Risk Area and Risk Matrix '!G$5:K$6,2,FALSE)</f>
        <v>1</v>
      </c>
      <c r="M9" s="25" t="str">
        <f t="shared" si="0"/>
        <v>51</v>
      </c>
      <c r="N9" s="26" t="str">
        <f>IF(ISNA(INDEX('[2]Risk Area and Risk Matrix '!G$7:K$11,K9,L9)),"",VLOOKUP(LEFT(INDEX('[2]Risk Area and Risk Matrix '!G$7:K$11,K9,L9),1),'[2]Risk Area and Risk Matrix '!E$20:F$23,2,FALSE))</f>
        <v>Low</v>
      </c>
      <c r="O9" s="27">
        <f>IF(ISNA(VLOOKUP(J9,'[2]Risk Area and Risk Matrix '!E$7:K$11,L9+2,FALSE)),"",ABS(LEFT(RIGHT(VLOOKUP(J9,'[2]Risk Area and Risk Matrix '!E$7:K$11,L9+2,FALSE),3),2)))</f>
        <v>1</v>
      </c>
      <c r="P9" s="35" t="s">
        <v>51</v>
      </c>
      <c r="Q9" s="21" t="s">
        <v>63</v>
      </c>
      <c r="R9" s="22" t="s">
        <v>53</v>
      </c>
      <c r="S9" s="36"/>
      <c r="T9" s="22" t="s">
        <v>54</v>
      </c>
    </row>
    <row r="10" spans="1:20" s="6" customFormat="1" ht="72.5" x14ac:dyDescent="0.35">
      <c r="A10" s="17">
        <v>7</v>
      </c>
      <c r="B10" s="18" t="s">
        <v>26</v>
      </c>
      <c r="C10" s="37" t="s">
        <v>64</v>
      </c>
      <c r="D10" s="21" t="s">
        <v>65</v>
      </c>
      <c r="E10" s="18" t="s">
        <v>66</v>
      </c>
      <c r="F10" s="31" t="s">
        <v>67</v>
      </c>
      <c r="G10" s="32" t="s">
        <v>59</v>
      </c>
      <c r="H10" s="32" t="s">
        <v>32</v>
      </c>
      <c r="I10" s="33" t="s">
        <v>49</v>
      </c>
      <c r="J10" s="33" t="s">
        <v>34</v>
      </c>
      <c r="K10" s="24">
        <f>VLOOKUP(J10,'[1]Risk Area and Risk Matrix '!E$7:F$11,2,FALSE)</f>
        <v>4</v>
      </c>
      <c r="L10" s="34">
        <f>HLOOKUP(I10,'[1]Risk Area and Risk Matrix '!G$5:K$6,2,FALSE)</f>
        <v>4</v>
      </c>
      <c r="M10" s="25" t="str">
        <f t="shared" si="0"/>
        <v>44</v>
      </c>
      <c r="N10" s="26" t="str">
        <f>IF(ISNA(INDEX('[1]Risk Area and Risk Matrix '!G$7:K$11,K10,L10)),"",VLOOKUP(LEFT(INDEX('[1]Risk Area and Risk Matrix '!G$7:K$11,K10,L10),1),'[1]Risk Area and Risk Matrix '!E$20:F$23,2,FALSE))</f>
        <v>Medium</v>
      </c>
      <c r="O10" s="27">
        <f>IF(ISNA(VLOOKUP(J10,'[1]Risk Area and Risk Matrix '!E$7:K$11,L10+2,FALSE)),"",ABS(LEFT(RIGHT(VLOOKUP(J10,'[1]Risk Area and Risk Matrix '!E$7:K$11,L10+2,FALSE),3),2)))</f>
        <v>8</v>
      </c>
      <c r="P10" s="35"/>
      <c r="Q10" s="21"/>
      <c r="R10" s="22"/>
      <c r="S10" s="36"/>
      <c r="T10" s="22"/>
    </row>
    <row r="11" spans="1:20" s="6" customFormat="1" ht="87" x14ac:dyDescent="0.35">
      <c r="A11" s="17">
        <v>8</v>
      </c>
      <c r="B11" s="18" t="s">
        <v>26</v>
      </c>
      <c r="C11" s="37" t="s">
        <v>68</v>
      </c>
      <c r="D11" s="18" t="s">
        <v>36</v>
      </c>
      <c r="E11" s="18" t="s">
        <v>69</v>
      </c>
      <c r="F11" s="31" t="s">
        <v>70</v>
      </c>
      <c r="G11" s="32" t="s">
        <v>31</v>
      </c>
      <c r="H11" s="32" t="s">
        <v>71</v>
      </c>
      <c r="I11" s="33" t="s">
        <v>62</v>
      </c>
      <c r="J11" s="33" t="s">
        <v>34</v>
      </c>
      <c r="K11" s="24">
        <f>VLOOKUP(J11,'[1]Risk Area and Risk Matrix '!E$7:F$11,2,FALSE)</f>
        <v>4</v>
      </c>
      <c r="L11" s="34">
        <f>HLOOKUP(I11,'[1]Risk Area and Risk Matrix '!G$5:K$6,2,FALSE)</f>
        <v>1</v>
      </c>
      <c r="M11" s="25" t="str">
        <f t="shared" si="0"/>
        <v>41</v>
      </c>
      <c r="N11" s="26" t="str">
        <f>IF(ISNA(INDEX('[1]Risk Area and Risk Matrix '!G$7:K$11,K11,L11)),"",VLOOKUP(LEFT(INDEX('[1]Risk Area and Risk Matrix '!G$7:K$11,K11,L11),1),'[1]Risk Area and Risk Matrix '!E$20:F$23,2,FALSE))</f>
        <v>Low</v>
      </c>
      <c r="O11" s="27">
        <f>IF(ISNA(VLOOKUP(J11,'[1]Risk Area and Risk Matrix '!E$7:K$11,L11+2,FALSE)),"",ABS(LEFT(RIGHT(VLOOKUP(J11,'[1]Risk Area and Risk Matrix '!E$7:K$11,L11+2,FALSE),3),2)))</f>
        <v>2</v>
      </c>
      <c r="P11" s="35"/>
      <c r="Q11" s="21"/>
      <c r="R11" s="22"/>
      <c r="S11" s="36"/>
      <c r="T11" s="22"/>
    </row>
    <row r="12" spans="1:20" s="6" customFormat="1" ht="58" x14ac:dyDescent="0.35">
      <c r="A12" s="17">
        <v>9</v>
      </c>
      <c r="B12" s="18" t="s">
        <v>26</v>
      </c>
      <c r="C12" s="20" t="s">
        <v>72</v>
      </c>
      <c r="D12" s="18" t="s">
        <v>36</v>
      </c>
      <c r="E12" s="18" t="s">
        <v>73</v>
      </c>
      <c r="F12" s="31" t="s">
        <v>74</v>
      </c>
      <c r="G12" s="32" t="s">
        <v>31</v>
      </c>
      <c r="H12" s="32" t="s">
        <v>75</v>
      </c>
      <c r="I12" s="33" t="s">
        <v>49</v>
      </c>
      <c r="J12" s="33" t="s">
        <v>34</v>
      </c>
      <c r="K12" s="24">
        <f>VLOOKUP(J12,'[1]Risk Area and Risk Matrix '!E$7:F$11,2,FALSE)</f>
        <v>4</v>
      </c>
      <c r="L12" s="34">
        <f>HLOOKUP(I12,'[1]Risk Area and Risk Matrix '!G$5:K$6,2,FALSE)</f>
        <v>4</v>
      </c>
      <c r="M12" s="25" t="str">
        <f t="shared" si="0"/>
        <v>44</v>
      </c>
      <c r="N12" s="26" t="str">
        <f>IF(ISNA(INDEX('[1]Risk Area and Risk Matrix '!G$7:K$11,K12,L12)),"",VLOOKUP(LEFT(INDEX('[1]Risk Area and Risk Matrix '!G$7:K$11,K12,L12),1),'[1]Risk Area and Risk Matrix '!E$20:F$23,2,FALSE))</f>
        <v>Medium</v>
      </c>
      <c r="O12" s="27">
        <f>IF(ISNA(VLOOKUP(J12,'[1]Risk Area and Risk Matrix '!E$7:K$11,L12+2,FALSE)),"",ABS(LEFT(RIGHT(VLOOKUP(J12,'[1]Risk Area and Risk Matrix '!E$7:K$11,L12+2,FALSE),3),2)))</f>
        <v>8</v>
      </c>
      <c r="P12" s="35"/>
      <c r="Q12" s="21"/>
      <c r="R12" s="22"/>
      <c r="S12" s="36"/>
      <c r="T12" s="22"/>
    </row>
    <row r="13" spans="1:20" s="6" customFormat="1" ht="87" x14ac:dyDescent="0.35">
      <c r="A13" s="17">
        <v>10</v>
      </c>
      <c r="B13" s="18" t="s">
        <v>26</v>
      </c>
      <c r="C13" s="37" t="s">
        <v>76</v>
      </c>
      <c r="D13" s="18" t="s">
        <v>36</v>
      </c>
      <c r="E13" s="21" t="s">
        <v>77</v>
      </c>
      <c r="F13" s="31" t="s">
        <v>78</v>
      </c>
      <c r="G13" s="32" t="s">
        <v>31</v>
      </c>
      <c r="H13" s="32" t="s">
        <v>75</v>
      </c>
      <c r="I13" s="33" t="s">
        <v>49</v>
      </c>
      <c r="J13" s="33" t="s">
        <v>34</v>
      </c>
      <c r="K13" s="24">
        <f>VLOOKUP(J13,'[1]Risk Area and Risk Matrix '!E$7:F$11,2,FALSE)</f>
        <v>4</v>
      </c>
      <c r="L13" s="34">
        <f>HLOOKUP(I13,'[1]Risk Area and Risk Matrix '!G$5:K$6,2,FALSE)</f>
        <v>4</v>
      </c>
      <c r="M13" s="25" t="str">
        <f t="shared" si="0"/>
        <v>44</v>
      </c>
      <c r="N13" s="26" t="str">
        <f>IF(ISNA(INDEX('[1]Risk Area and Risk Matrix '!G$7:K$11,K13,L13)),"",VLOOKUP(LEFT(INDEX('[1]Risk Area and Risk Matrix '!G$7:K$11,K13,L13),1),'[1]Risk Area and Risk Matrix '!E$20:F$23,2,FALSE))</f>
        <v>Medium</v>
      </c>
      <c r="O13" s="27">
        <f>IF(ISNA(VLOOKUP(J13,'[1]Risk Area and Risk Matrix '!E$7:K$11,L13+2,FALSE)),"",ABS(LEFT(RIGHT(VLOOKUP(J13,'[1]Risk Area and Risk Matrix '!E$7:K$11,L13+2,FALSE),3),2)))</f>
        <v>8</v>
      </c>
      <c r="P13" s="35"/>
      <c r="Q13" s="21"/>
      <c r="R13" s="22"/>
      <c r="S13" s="36"/>
      <c r="T13" s="22"/>
    </row>
    <row r="14" spans="1:20" s="6" customFormat="1" ht="43.5" x14ac:dyDescent="0.35">
      <c r="A14" s="17">
        <v>11</v>
      </c>
      <c r="B14" s="18" t="s">
        <v>26</v>
      </c>
      <c r="C14" s="20" t="s">
        <v>79</v>
      </c>
      <c r="D14" s="18" t="s">
        <v>36</v>
      </c>
      <c r="E14" s="18" t="s">
        <v>80</v>
      </c>
      <c r="F14" s="31" t="s">
        <v>81</v>
      </c>
      <c r="G14" s="32" t="s">
        <v>31</v>
      </c>
      <c r="H14" s="32" t="s">
        <v>44</v>
      </c>
      <c r="I14" s="33" t="s">
        <v>49</v>
      </c>
      <c r="J14" s="33" t="s">
        <v>34</v>
      </c>
      <c r="K14" s="24">
        <f>VLOOKUP(J14,'[1]Risk Area and Risk Matrix '!E$7:F$11,2,FALSE)</f>
        <v>4</v>
      </c>
      <c r="L14" s="34">
        <f>HLOOKUP(I14,'[1]Risk Area and Risk Matrix '!G$5:K$6,2,FALSE)</f>
        <v>4</v>
      </c>
      <c r="M14" s="25" t="str">
        <f t="shared" si="0"/>
        <v>44</v>
      </c>
      <c r="N14" s="26" t="str">
        <f>IF(ISNA(INDEX('[1]Risk Area and Risk Matrix '!G$7:K$11,K14,L14)),"",VLOOKUP(LEFT(INDEX('[1]Risk Area and Risk Matrix '!G$7:K$11,K14,L14),1),'[1]Risk Area and Risk Matrix '!E$20:F$23,2,FALSE))</f>
        <v>Medium</v>
      </c>
      <c r="O14" s="27">
        <f>IF(ISNA(VLOOKUP(J14,'[1]Risk Area and Risk Matrix '!E$7:K$11,L14+2,FALSE)),"",ABS(LEFT(RIGHT(VLOOKUP(J14,'[1]Risk Area and Risk Matrix '!E$7:K$11,L14+2,FALSE),3),2)))</f>
        <v>8</v>
      </c>
      <c r="P14" s="35"/>
      <c r="Q14" s="21"/>
      <c r="R14" s="22"/>
      <c r="S14" s="36"/>
      <c r="T14" s="22"/>
    </row>
    <row r="15" spans="1:20" s="6" customFormat="1" ht="140.5" customHeight="1" x14ac:dyDescent="0.35">
      <c r="A15" s="17">
        <v>12</v>
      </c>
      <c r="B15" s="18" t="s">
        <v>26</v>
      </c>
      <c r="C15" s="20" t="s">
        <v>82</v>
      </c>
      <c r="D15" s="18" t="s">
        <v>36</v>
      </c>
      <c r="E15" s="18" t="s">
        <v>83</v>
      </c>
      <c r="F15" s="31" t="s">
        <v>84</v>
      </c>
      <c r="G15" s="32" t="s">
        <v>31</v>
      </c>
      <c r="H15" s="32" t="s">
        <v>75</v>
      </c>
      <c r="I15" s="33" t="s">
        <v>49</v>
      </c>
      <c r="J15" s="33" t="s">
        <v>34</v>
      </c>
      <c r="K15" s="24">
        <f>VLOOKUP(J15,'[1]Risk Area and Risk Matrix '!E$7:F$11,2,FALSE)</f>
        <v>4</v>
      </c>
      <c r="L15" s="34">
        <f>HLOOKUP(I15,'[1]Risk Area and Risk Matrix '!G$5:K$6,2,FALSE)</f>
        <v>4</v>
      </c>
      <c r="M15" s="25" t="str">
        <f t="shared" si="0"/>
        <v>44</v>
      </c>
      <c r="N15" s="26" t="str">
        <f>IF(ISNA(INDEX('[1]Risk Area and Risk Matrix '!G$7:K$11,K15,L15)),"",VLOOKUP(LEFT(INDEX('[1]Risk Area and Risk Matrix '!G$7:K$11,K15,L15),1),'[1]Risk Area and Risk Matrix '!E$20:F$23,2,FALSE))</f>
        <v>Medium</v>
      </c>
      <c r="O15" s="27">
        <f>IF(ISNA(VLOOKUP(J15,'[1]Risk Area and Risk Matrix '!E$7:K$11,L15+2,FALSE)),"",ABS(LEFT(RIGHT(VLOOKUP(J15,'[1]Risk Area and Risk Matrix '!E$7:K$11,L15+2,FALSE),3),2)))</f>
        <v>8</v>
      </c>
      <c r="P15" s="35"/>
      <c r="Q15" s="21"/>
      <c r="R15" s="22"/>
      <c r="S15" s="36"/>
      <c r="T15" s="22"/>
    </row>
    <row r="16" spans="1:20" s="6" customFormat="1" ht="72.5" x14ac:dyDescent="0.35">
      <c r="A16" s="17">
        <v>13</v>
      </c>
      <c r="B16" s="18" t="s">
        <v>26</v>
      </c>
      <c r="C16" s="20" t="s">
        <v>85</v>
      </c>
      <c r="D16" s="18" t="s">
        <v>36</v>
      </c>
      <c r="E16" s="18" t="s">
        <v>86</v>
      </c>
      <c r="F16" s="31" t="s">
        <v>87</v>
      </c>
      <c r="G16" s="32" t="s">
        <v>31</v>
      </c>
      <c r="H16" s="32" t="s">
        <v>75</v>
      </c>
      <c r="I16" s="33" t="s">
        <v>49</v>
      </c>
      <c r="J16" s="33" t="s">
        <v>34</v>
      </c>
      <c r="K16" s="24">
        <f>VLOOKUP(J16,'[1]Risk Area and Risk Matrix '!E$7:F$11,2,FALSE)</f>
        <v>4</v>
      </c>
      <c r="L16" s="34">
        <f>HLOOKUP(I16,'[1]Risk Area and Risk Matrix '!G$5:K$6,2,FALSE)</f>
        <v>4</v>
      </c>
      <c r="M16" s="25" t="str">
        <f t="shared" si="0"/>
        <v>44</v>
      </c>
      <c r="N16" s="26" t="str">
        <f>IF(ISNA(INDEX('[1]Risk Area and Risk Matrix '!G$7:K$11,K16,L16)),"",VLOOKUP(LEFT(INDEX('[1]Risk Area and Risk Matrix '!G$7:K$11,K16,L16),1),'[1]Risk Area and Risk Matrix '!E$20:F$23,2,FALSE))</f>
        <v>Medium</v>
      </c>
      <c r="O16" s="27">
        <f>IF(ISNA(VLOOKUP(J16,'[1]Risk Area and Risk Matrix '!E$7:K$11,L16+2,FALSE)),"",ABS(LEFT(RIGHT(VLOOKUP(J16,'[1]Risk Area and Risk Matrix '!E$7:K$11,L16+2,FALSE),3),2)))</f>
        <v>8</v>
      </c>
      <c r="P16" s="35"/>
      <c r="Q16" s="21"/>
      <c r="R16" s="22"/>
      <c r="S16" s="36"/>
      <c r="T16" s="22"/>
    </row>
    <row r="17" spans="1:20" s="6" customFormat="1" ht="64" customHeight="1" x14ac:dyDescent="0.35">
      <c r="A17" s="17">
        <v>14</v>
      </c>
      <c r="B17" s="18" t="s">
        <v>26</v>
      </c>
      <c r="C17" s="20" t="s">
        <v>88</v>
      </c>
      <c r="D17" s="18" t="s">
        <v>89</v>
      </c>
      <c r="E17" s="18" t="s">
        <v>90</v>
      </c>
      <c r="F17" s="31" t="s">
        <v>91</v>
      </c>
      <c r="G17" s="32" t="s">
        <v>43</v>
      </c>
      <c r="H17" s="32" t="s">
        <v>44</v>
      </c>
      <c r="I17" s="33" t="s">
        <v>33</v>
      </c>
      <c r="J17" s="33" t="s">
        <v>34</v>
      </c>
      <c r="K17" s="24">
        <f>VLOOKUP(J17,'[1]Risk Area and Risk Matrix '!E$7:F$11,2,FALSE)</f>
        <v>4</v>
      </c>
      <c r="L17" s="34">
        <f>HLOOKUP(I17,'[1]Risk Area and Risk Matrix '!G$5:K$6,2,FALSE)</f>
        <v>2</v>
      </c>
      <c r="M17" s="25" t="str">
        <f t="shared" si="0"/>
        <v>42</v>
      </c>
      <c r="N17" s="26" t="str">
        <f>IF(ISNA(INDEX('[1]Risk Area and Risk Matrix '!G$7:K$11,K17,L17)),"",VLOOKUP(LEFT(INDEX('[1]Risk Area and Risk Matrix '!G$7:K$11,K17,L17),1),'[1]Risk Area and Risk Matrix '!E$20:F$23,2,FALSE))</f>
        <v>Low</v>
      </c>
      <c r="O17" s="27">
        <f>IF(ISNA(VLOOKUP(J17,'[1]Risk Area and Risk Matrix '!E$7:K$11,L17+2,FALSE)),"",ABS(LEFT(RIGHT(VLOOKUP(J17,'[1]Risk Area and Risk Matrix '!E$7:K$11,L17+2,FALSE),3),2)))</f>
        <v>4</v>
      </c>
      <c r="P17" s="35"/>
      <c r="Q17" s="21"/>
      <c r="R17" s="22"/>
      <c r="S17" s="36"/>
      <c r="T17" s="22"/>
    </row>
    <row r="18" spans="1:20" s="6" customFormat="1" ht="58" x14ac:dyDescent="0.35">
      <c r="A18" s="17">
        <v>15</v>
      </c>
      <c r="B18" s="18" t="s">
        <v>26</v>
      </c>
      <c r="C18" s="20" t="s">
        <v>92</v>
      </c>
      <c r="D18" s="18" t="s">
        <v>93</v>
      </c>
      <c r="E18" s="18" t="s">
        <v>94</v>
      </c>
      <c r="F18" s="31" t="s">
        <v>95</v>
      </c>
      <c r="G18" s="32" t="s">
        <v>59</v>
      </c>
      <c r="H18" s="32" t="s">
        <v>96</v>
      </c>
      <c r="I18" s="33" t="s">
        <v>33</v>
      </c>
      <c r="J18" s="33" t="s">
        <v>34</v>
      </c>
      <c r="K18" s="24">
        <f>VLOOKUP(J18,'[1]Risk Area and Risk Matrix '!E$7:F$11,2,FALSE)</f>
        <v>4</v>
      </c>
      <c r="L18" s="34">
        <f>HLOOKUP(I18,'[1]Risk Area and Risk Matrix '!G$5:K$6,2,FALSE)</f>
        <v>2</v>
      </c>
      <c r="M18" s="25" t="str">
        <f t="shared" si="0"/>
        <v>42</v>
      </c>
      <c r="N18" s="26" t="str">
        <f>IF(ISNA(INDEX('[1]Risk Area and Risk Matrix '!G$7:K$11,K18,L18)),"",VLOOKUP(LEFT(INDEX('[1]Risk Area and Risk Matrix '!G$7:K$11,K18,L18),1),'[1]Risk Area and Risk Matrix '!E$20:F$23,2,FALSE))</f>
        <v>Low</v>
      </c>
      <c r="O18" s="27">
        <f>IF(ISNA(VLOOKUP(J18,'[1]Risk Area and Risk Matrix '!E$7:K$11,L18+2,FALSE)),"",ABS(LEFT(RIGHT(VLOOKUP(J18,'[1]Risk Area and Risk Matrix '!E$7:K$11,L18+2,FALSE),3),2)))</f>
        <v>4</v>
      </c>
      <c r="P18" s="35"/>
      <c r="Q18" s="21"/>
      <c r="R18" s="22"/>
      <c r="S18" s="36"/>
      <c r="T18" s="22"/>
    </row>
    <row r="19" spans="1:20" s="6" customFormat="1" ht="58" x14ac:dyDescent="0.35">
      <c r="A19" s="17">
        <v>16</v>
      </c>
      <c r="B19" s="18" t="s">
        <v>26</v>
      </c>
      <c r="C19" s="37" t="s">
        <v>97</v>
      </c>
      <c r="D19" s="18" t="s">
        <v>36</v>
      </c>
      <c r="E19" s="18" t="s">
        <v>86</v>
      </c>
      <c r="F19" s="31" t="s">
        <v>98</v>
      </c>
      <c r="G19" s="32" t="s">
        <v>31</v>
      </c>
      <c r="H19" s="32" t="s">
        <v>44</v>
      </c>
      <c r="I19" s="33" t="s">
        <v>49</v>
      </c>
      <c r="J19" s="33" t="s">
        <v>34</v>
      </c>
      <c r="K19" s="24">
        <f>VLOOKUP(J19,'[1]Risk Area and Risk Matrix '!E$7:F$11,2,FALSE)</f>
        <v>4</v>
      </c>
      <c r="L19" s="34">
        <f>HLOOKUP(I19,'[1]Risk Area and Risk Matrix '!G$5:K$6,2,FALSE)</f>
        <v>4</v>
      </c>
      <c r="M19" s="25" t="str">
        <f t="shared" si="0"/>
        <v>44</v>
      </c>
      <c r="N19" s="26" t="str">
        <f>IF(ISNA(INDEX('[1]Risk Area and Risk Matrix '!G$7:K$11,K19,L19)),"",VLOOKUP(LEFT(INDEX('[1]Risk Area and Risk Matrix '!G$7:K$11,K19,L19),1),'[1]Risk Area and Risk Matrix '!E$20:F$23,2,FALSE))</f>
        <v>Medium</v>
      </c>
      <c r="O19" s="27">
        <f>IF(ISNA(VLOOKUP(J19,'[1]Risk Area and Risk Matrix '!E$7:K$11,L19+2,FALSE)),"",ABS(LEFT(RIGHT(VLOOKUP(J19,'[1]Risk Area and Risk Matrix '!E$7:K$11,L19+2,FALSE),3),2)))</f>
        <v>8</v>
      </c>
      <c r="P19" s="35"/>
      <c r="Q19" s="21"/>
      <c r="R19" s="22"/>
      <c r="S19" s="36"/>
      <c r="T19" s="22"/>
    </row>
    <row r="20" spans="1:20" s="6" customFormat="1" ht="43.5" x14ac:dyDescent="0.35">
      <c r="A20" s="17">
        <v>17</v>
      </c>
      <c r="B20" s="18" t="s">
        <v>26</v>
      </c>
      <c r="C20" s="20" t="s">
        <v>99</v>
      </c>
      <c r="D20" s="18" t="s">
        <v>36</v>
      </c>
      <c r="E20" s="18" t="s">
        <v>86</v>
      </c>
      <c r="F20" s="31" t="s">
        <v>100</v>
      </c>
      <c r="G20" s="32" t="s">
        <v>31</v>
      </c>
      <c r="H20" s="32" t="s">
        <v>44</v>
      </c>
      <c r="I20" s="33" t="s">
        <v>49</v>
      </c>
      <c r="J20" s="33" t="s">
        <v>34</v>
      </c>
      <c r="K20" s="24">
        <f>VLOOKUP(J20,'[1]Risk Area and Risk Matrix '!E$7:F$11,2,FALSE)</f>
        <v>4</v>
      </c>
      <c r="L20" s="34">
        <f>HLOOKUP(I20,'[1]Risk Area and Risk Matrix '!G$5:K$6,2,FALSE)</f>
        <v>4</v>
      </c>
      <c r="M20" s="25" t="str">
        <f t="shared" si="0"/>
        <v>44</v>
      </c>
      <c r="N20" s="26" t="str">
        <f>IF(ISNA(INDEX('[1]Risk Area and Risk Matrix '!G$7:K$11,K20,L20)),"",VLOOKUP(LEFT(INDEX('[1]Risk Area and Risk Matrix '!G$7:K$11,K20,L20),1),'[1]Risk Area and Risk Matrix '!E$20:F$23,2,FALSE))</f>
        <v>Medium</v>
      </c>
      <c r="O20" s="27">
        <f>IF(ISNA(VLOOKUP(J20,'[1]Risk Area and Risk Matrix '!E$7:K$11,L20+2,FALSE)),"",ABS(LEFT(RIGHT(VLOOKUP(J20,'[1]Risk Area and Risk Matrix '!E$7:K$11,L20+2,FALSE),3),2)))</f>
        <v>8</v>
      </c>
      <c r="P20" s="35"/>
      <c r="Q20" s="21"/>
      <c r="R20" s="22"/>
      <c r="S20" s="36"/>
      <c r="T20" s="22"/>
    </row>
    <row r="21" spans="1:20" s="6" customFormat="1" ht="99.5" customHeight="1" x14ac:dyDescent="0.35">
      <c r="A21" s="17">
        <v>18</v>
      </c>
      <c r="B21" s="18" t="s">
        <v>26</v>
      </c>
      <c r="C21" s="37" t="s">
        <v>101</v>
      </c>
      <c r="D21" s="18" t="s">
        <v>102</v>
      </c>
      <c r="E21" s="18" t="s">
        <v>103</v>
      </c>
      <c r="F21" s="31" t="s">
        <v>104</v>
      </c>
      <c r="G21" s="32" t="s">
        <v>59</v>
      </c>
      <c r="H21" s="32" t="s">
        <v>96</v>
      </c>
      <c r="I21" s="33" t="s">
        <v>33</v>
      </c>
      <c r="J21" s="33" t="s">
        <v>34</v>
      </c>
      <c r="K21" s="24">
        <f>VLOOKUP(J21,'[1]Risk Area and Risk Matrix '!E$7:F$11,2,FALSE)</f>
        <v>4</v>
      </c>
      <c r="L21" s="34">
        <f>HLOOKUP(I21,'[1]Risk Area and Risk Matrix '!G$5:K$6,2,FALSE)</f>
        <v>2</v>
      </c>
      <c r="M21" s="25" t="str">
        <f t="shared" si="0"/>
        <v>42</v>
      </c>
      <c r="N21" s="26" t="str">
        <f>IF(ISNA(INDEX('[1]Risk Area and Risk Matrix '!G$7:K$11,K21,L21)),"",VLOOKUP(LEFT(INDEX('[1]Risk Area and Risk Matrix '!G$7:K$11,K21,L21),1),'[1]Risk Area and Risk Matrix '!E$20:F$23,2,FALSE))</f>
        <v>Low</v>
      </c>
      <c r="O21" s="27">
        <f>IF(ISNA(VLOOKUP(J21,'[1]Risk Area and Risk Matrix '!E$7:K$11,L21+2,FALSE)),"",ABS(LEFT(RIGHT(VLOOKUP(J21,'[1]Risk Area and Risk Matrix '!E$7:K$11,L21+2,FALSE),3),2)))</f>
        <v>4</v>
      </c>
      <c r="P21" s="35"/>
      <c r="Q21" s="21"/>
      <c r="R21" s="22"/>
      <c r="S21" s="36"/>
      <c r="T21" s="22"/>
    </row>
    <row r="22" spans="1:20" s="6" customFormat="1" ht="58" x14ac:dyDescent="0.35">
      <c r="A22" s="17">
        <v>19</v>
      </c>
      <c r="B22" s="18" t="s">
        <v>26</v>
      </c>
      <c r="C22" s="31" t="s">
        <v>105</v>
      </c>
      <c r="D22" s="18" t="s">
        <v>89</v>
      </c>
      <c r="E22" s="18" t="s">
        <v>106</v>
      </c>
      <c r="F22" s="31" t="s">
        <v>107</v>
      </c>
      <c r="G22" s="32" t="s">
        <v>59</v>
      </c>
      <c r="H22" s="32" t="s">
        <v>96</v>
      </c>
      <c r="I22" s="33" t="s">
        <v>49</v>
      </c>
      <c r="J22" s="33" t="s">
        <v>34</v>
      </c>
      <c r="K22" s="24">
        <f>VLOOKUP(J22,'[1]Risk Area and Risk Matrix '!E$7:F$11,2,FALSE)</f>
        <v>4</v>
      </c>
      <c r="L22" s="34">
        <f>HLOOKUP(I22,'[1]Risk Area and Risk Matrix '!G$5:K$6,2,FALSE)</f>
        <v>4</v>
      </c>
      <c r="M22" s="25" t="str">
        <f t="shared" si="0"/>
        <v>44</v>
      </c>
      <c r="N22" s="26" t="str">
        <f>IF(ISNA(INDEX('[1]Risk Area and Risk Matrix '!G$7:K$11,K22,L22)),"",VLOOKUP(LEFT(INDEX('[1]Risk Area and Risk Matrix '!G$7:K$11,K22,L22),1),'[1]Risk Area and Risk Matrix '!E$20:F$23,2,FALSE))</f>
        <v>Medium</v>
      </c>
      <c r="O22" s="27">
        <f>IF(ISNA(VLOOKUP(J22,'[1]Risk Area and Risk Matrix '!E$7:K$11,L22+2,FALSE)),"",ABS(LEFT(RIGHT(VLOOKUP(J22,'[1]Risk Area and Risk Matrix '!E$7:K$11,L22+2,FALSE),3),2)))</f>
        <v>8</v>
      </c>
      <c r="P22" s="35"/>
      <c r="Q22" s="21"/>
      <c r="R22" s="22"/>
      <c r="S22" s="36"/>
      <c r="T22" s="22"/>
    </row>
    <row r="23" spans="1:20" s="6" customFormat="1" ht="116" x14ac:dyDescent="0.35">
      <c r="A23" s="17">
        <v>20</v>
      </c>
      <c r="B23" s="18" t="s">
        <v>26</v>
      </c>
      <c r="C23" s="37" t="s">
        <v>108</v>
      </c>
      <c r="D23" s="18" t="s">
        <v>109</v>
      </c>
      <c r="E23" s="18" t="s">
        <v>110</v>
      </c>
      <c r="F23" s="31" t="s">
        <v>111</v>
      </c>
      <c r="G23" s="32" t="s">
        <v>31</v>
      </c>
      <c r="H23" s="32" t="s">
        <v>44</v>
      </c>
      <c r="I23" s="33" t="s">
        <v>49</v>
      </c>
      <c r="J23" s="33" t="s">
        <v>34</v>
      </c>
      <c r="K23" s="24">
        <f>VLOOKUP(J23,'[1]Risk Area and Risk Matrix '!E$7:F$11,2,FALSE)</f>
        <v>4</v>
      </c>
      <c r="L23" s="34">
        <f>HLOOKUP(I23,'[1]Risk Area and Risk Matrix '!G$5:K$6,2,FALSE)</f>
        <v>4</v>
      </c>
      <c r="M23" s="25" t="str">
        <f t="shared" si="0"/>
        <v>44</v>
      </c>
      <c r="N23" s="26" t="str">
        <f>IF(ISNA(INDEX('[1]Risk Area and Risk Matrix '!G$7:K$11,K23,L23)),"",VLOOKUP(LEFT(INDEX('[1]Risk Area and Risk Matrix '!G$7:K$11,K23,L23),1),'[1]Risk Area and Risk Matrix '!E$20:F$23,2,FALSE))</f>
        <v>Medium</v>
      </c>
      <c r="O23" s="27">
        <f>IF(ISNA(VLOOKUP(J23,'[1]Risk Area and Risk Matrix '!E$7:K$11,L23+2,FALSE)),"",ABS(LEFT(RIGHT(VLOOKUP(J23,'[1]Risk Area and Risk Matrix '!E$7:K$11,L23+2,FALSE),3),2)))</f>
        <v>8</v>
      </c>
      <c r="P23" s="35"/>
      <c r="Q23" s="21"/>
      <c r="R23" s="22"/>
      <c r="S23" s="36"/>
      <c r="T23" s="22"/>
    </row>
    <row r="24" spans="1:20" s="6" customFormat="1" ht="72.5" x14ac:dyDescent="0.35">
      <c r="A24" s="17">
        <v>21</v>
      </c>
      <c r="B24" s="18" t="s">
        <v>26</v>
      </c>
      <c r="C24" s="37" t="s">
        <v>112</v>
      </c>
      <c r="D24" s="18" t="s">
        <v>113</v>
      </c>
      <c r="E24" s="18" t="s">
        <v>114</v>
      </c>
      <c r="F24" s="31" t="s">
        <v>115</v>
      </c>
      <c r="G24" s="32" t="s">
        <v>31</v>
      </c>
      <c r="H24" s="32" t="s">
        <v>44</v>
      </c>
      <c r="I24" s="33" t="s">
        <v>49</v>
      </c>
      <c r="J24" s="33" t="s">
        <v>34</v>
      </c>
      <c r="K24" s="24">
        <f>VLOOKUP(J24,'[1]Risk Area and Risk Matrix '!E$7:F$11,2,FALSE)</f>
        <v>4</v>
      </c>
      <c r="L24" s="34">
        <f>HLOOKUP(I24,'[1]Risk Area and Risk Matrix '!G$5:K$6,2,FALSE)</f>
        <v>4</v>
      </c>
      <c r="M24" s="25" t="str">
        <f t="shared" si="0"/>
        <v>44</v>
      </c>
      <c r="N24" s="26" t="str">
        <f>IF(ISNA(INDEX('[1]Risk Area and Risk Matrix '!G$7:K$11,K24,L24)),"",VLOOKUP(LEFT(INDEX('[1]Risk Area and Risk Matrix '!G$7:K$11,K24,L24),1),'[1]Risk Area and Risk Matrix '!E$20:F$23,2,FALSE))</f>
        <v>Medium</v>
      </c>
      <c r="O24" s="27">
        <f>IF(ISNA(VLOOKUP(J24,'[1]Risk Area and Risk Matrix '!E$7:K$11,L24+2,FALSE)),"",ABS(LEFT(RIGHT(VLOOKUP(J24,'[1]Risk Area and Risk Matrix '!E$7:K$11,L24+2,FALSE),3),2)))</f>
        <v>8</v>
      </c>
      <c r="P24" s="35"/>
      <c r="Q24" s="21"/>
      <c r="R24" s="22"/>
      <c r="S24" s="36"/>
      <c r="T24" s="22"/>
    </row>
    <row r="25" spans="1:20" s="6" customFormat="1" ht="72.5" x14ac:dyDescent="0.35">
      <c r="A25" s="17">
        <v>22</v>
      </c>
      <c r="B25" s="18" t="s">
        <v>26</v>
      </c>
      <c r="C25" s="20" t="s">
        <v>116</v>
      </c>
      <c r="D25" s="18" t="s">
        <v>36</v>
      </c>
      <c r="E25" s="18" t="s">
        <v>86</v>
      </c>
      <c r="F25" s="31" t="s">
        <v>117</v>
      </c>
      <c r="G25" s="32" t="s">
        <v>31</v>
      </c>
      <c r="H25" s="32" t="s">
        <v>44</v>
      </c>
      <c r="I25" s="33" t="s">
        <v>49</v>
      </c>
      <c r="J25" s="33" t="s">
        <v>34</v>
      </c>
      <c r="K25" s="24">
        <f>VLOOKUP(J25,'[1]Risk Area and Risk Matrix '!E$7:F$11,2,FALSE)</f>
        <v>4</v>
      </c>
      <c r="L25" s="34">
        <f>HLOOKUP(I25,'[1]Risk Area and Risk Matrix '!G$5:K$6,2,FALSE)</f>
        <v>4</v>
      </c>
      <c r="M25" s="25" t="str">
        <f t="shared" si="0"/>
        <v>44</v>
      </c>
      <c r="N25" s="26" t="str">
        <f>IF(ISNA(INDEX('[1]Risk Area and Risk Matrix '!G$7:K$11,K25,L25)),"",VLOOKUP(LEFT(INDEX('[1]Risk Area and Risk Matrix '!G$7:K$11,K25,L25),1),'[1]Risk Area and Risk Matrix '!E$20:F$23,2,FALSE))</f>
        <v>Medium</v>
      </c>
      <c r="O25" s="27">
        <f>IF(ISNA(VLOOKUP(J25,'[1]Risk Area and Risk Matrix '!E$7:K$11,L25+2,FALSE)),"",ABS(LEFT(RIGHT(VLOOKUP(J25,'[1]Risk Area and Risk Matrix '!E$7:K$11,L25+2,FALSE),3),2)))</f>
        <v>8</v>
      </c>
      <c r="P25" s="35"/>
      <c r="Q25" s="21"/>
      <c r="R25" s="22"/>
      <c r="S25" s="36"/>
      <c r="T25" s="22"/>
    </row>
    <row r="26" spans="1:20" s="6" customFormat="1" ht="108" customHeight="1" x14ac:dyDescent="0.35">
      <c r="A26" s="17">
        <v>23</v>
      </c>
      <c r="B26" s="18" t="s">
        <v>26</v>
      </c>
      <c r="C26" s="20" t="s">
        <v>118</v>
      </c>
      <c r="D26" s="18" t="s">
        <v>119</v>
      </c>
      <c r="E26" s="18" t="s">
        <v>86</v>
      </c>
      <c r="F26" s="31" t="s">
        <v>120</v>
      </c>
      <c r="G26" s="32" t="s">
        <v>31</v>
      </c>
      <c r="H26" s="32" t="s">
        <v>96</v>
      </c>
      <c r="I26" s="33" t="s">
        <v>49</v>
      </c>
      <c r="J26" s="33" t="s">
        <v>34</v>
      </c>
      <c r="K26" s="24">
        <f>VLOOKUP(J26,'[1]Risk Area and Risk Matrix '!E$7:F$11,2,FALSE)</f>
        <v>4</v>
      </c>
      <c r="L26" s="34">
        <f>HLOOKUP(I26,'[1]Risk Area and Risk Matrix '!G$5:K$6,2,FALSE)</f>
        <v>4</v>
      </c>
      <c r="M26" s="25" t="str">
        <f t="shared" si="0"/>
        <v>44</v>
      </c>
      <c r="N26" s="26" t="str">
        <f>IF(ISNA(INDEX('[1]Risk Area and Risk Matrix '!G$7:K$11,K26,L26)),"",VLOOKUP(LEFT(INDEX('[1]Risk Area and Risk Matrix '!G$7:K$11,K26,L26),1),'[1]Risk Area and Risk Matrix '!E$20:F$23,2,FALSE))</f>
        <v>Medium</v>
      </c>
      <c r="O26" s="27">
        <f>IF(ISNA(VLOOKUP(J26,'[1]Risk Area and Risk Matrix '!E$7:K$11,L26+2,FALSE)),"",ABS(LEFT(RIGHT(VLOOKUP(J26,'[1]Risk Area and Risk Matrix '!E$7:K$11,L26+2,FALSE),3),2)))</f>
        <v>8</v>
      </c>
      <c r="P26" s="35"/>
      <c r="Q26" s="21"/>
      <c r="R26" s="22"/>
      <c r="S26" s="36"/>
      <c r="T26" s="22"/>
    </row>
    <row r="27" spans="1:20" s="6" customFormat="1" ht="145" x14ac:dyDescent="0.35">
      <c r="A27" s="17">
        <v>24</v>
      </c>
      <c r="B27" s="18" t="s">
        <v>26</v>
      </c>
      <c r="C27" s="20" t="s">
        <v>121</v>
      </c>
      <c r="D27" s="18" t="s">
        <v>122</v>
      </c>
      <c r="E27" s="18" t="s">
        <v>123</v>
      </c>
      <c r="F27" s="31" t="s">
        <v>124</v>
      </c>
      <c r="G27" s="32" t="s">
        <v>43</v>
      </c>
      <c r="H27" s="32" t="s">
        <v>44</v>
      </c>
      <c r="I27" s="33" t="s">
        <v>49</v>
      </c>
      <c r="J27" s="33" t="s">
        <v>125</v>
      </c>
      <c r="K27" s="24">
        <f>VLOOKUP(J27,'[1]Risk Area and Risk Matrix '!E$7:F$11,2,FALSE)</f>
        <v>3</v>
      </c>
      <c r="L27" s="34">
        <f>HLOOKUP(I27,'[1]Risk Area and Risk Matrix '!G$5:K$6,2,FALSE)</f>
        <v>4</v>
      </c>
      <c r="M27" s="25" t="str">
        <f t="shared" si="0"/>
        <v>34</v>
      </c>
      <c r="N27" s="26" t="str">
        <f>IF(ISNA(INDEX('[1]Risk Area and Risk Matrix '!G$7:K$11,K27,L27)),"",VLOOKUP(LEFT(INDEX('[1]Risk Area and Risk Matrix '!G$7:K$11,K27,L27),1),'[1]Risk Area and Risk Matrix '!E$20:F$23,2,FALSE))</f>
        <v>High</v>
      </c>
      <c r="O27" s="27">
        <f>IF(ISNA(VLOOKUP(J27,'[1]Risk Area and Risk Matrix '!E$7:K$11,L27+2,FALSE)),"",ABS(LEFT(RIGHT(VLOOKUP(J27,'[1]Risk Area and Risk Matrix '!E$7:K$11,L27+2,FALSE),3),2)))</f>
        <v>12</v>
      </c>
      <c r="P27" s="35"/>
      <c r="Q27" s="21"/>
      <c r="R27" s="22"/>
      <c r="S27" s="36"/>
      <c r="T27" s="22"/>
    </row>
    <row r="28" spans="1:20" s="6" customFormat="1" ht="87.5" x14ac:dyDescent="0.35">
      <c r="A28" s="17">
        <v>25</v>
      </c>
      <c r="B28" s="18" t="s">
        <v>26</v>
      </c>
      <c r="C28" s="30" t="s">
        <v>126</v>
      </c>
      <c r="D28" s="21" t="s">
        <v>127</v>
      </c>
      <c r="E28" s="21" t="s">
        <v>128</v>
      </c>
      <c r="F28" s="21" t="s">
        <v>129</v>
      </c>
      <c r="G28" s="32" t="s">
        <v>31</v>
      </c>
      <c r="H28" s="32" t="s">
        <v>96</v>
      </c>
      <c r="I28" s="32" t="s">
        <v>49</v>
      </c>
      <c r="J28" s="32" t="s">
        <v>50</v>
      </c>
      <c r="K28" s="24">
        <f>VLOOKUP(J28,'[2]Risk Area and Risk Matrix '!E$7:F$11,2,FALSE)</f>
        <v>5</v>
      </c>
      <c r="L28" s="34">
        <f>HLOOKUP(I28,'[2]Risk Area and Risk Matrix '!G$5:K$6,2,FALSE)</f>
        <v>4</v>
      </c>
      <c r="M28" s="25" t="str">
        <f t="shared" si="0"/>
        <v>54</v>
      </c>
      <c r="N28" s="26" t="str">
        <f>IF(ISNA(INDEX('[2]Risk Area and Risk Matrix '!G$7:K$11,K28,L28)),"",VLOOKUP(LEFT(INDEX('[2]Risk Area and Risk Matrix '!G$7:K$11,K28,L28),1),'[2]Risk Area and Risk Matrix '!E$20:F$23,2,FALSE))</f>
        <v>Medium</v>
      </c>
      <c r="O28" s="27">
        <f>IF(ISNA(VLOOKUP(J28,'[2]Risk Area and Risk Matrix '!E$7:K$11,L28+2,FALSE)),"",ABS(LEFT(RIGHT(VLOOKUP(J28,'[2]Risk Area and Risk Matrix '!E$7:K$11,L28+2,FALSE),3),2)))</f>
        <v>4</v>
      </c>
      <c r="P28" s="35" t="s">
        <v>51</v>
      </c>
      <c r="Q28" s="21" t="s">
        <v>130</v>
      </c>
      <c r="R28" s="22" t="s">
        <v>53</v>
      </c>
      <c r="S28" s="36"/>
      <c r="T28" s="22" t="s">
        <v>54</v>
      </c>
    </row>
    <row r="29" spans="1:20" s="6" customFormat="1" ht="159.5" x14ac:dyDescent="0.35">
      <c r="A29" s="17">
        <v>26</v>
      </c>
      <c r="B29" s="18" t="s">
        <v>26</v>
      </c>
      <c r="C29" s="20" t="s">
        <v>131</v>
      </c>
      <c r="D29" s="18" t="s">
        <v>132</v>
      </c>
      <c r="E29" s="18" t="s">
        <v>133</v>
      </c>
      <c r="F29" s="31" t="s">
        <v>134</v>
      </c>
      <c r="G29" s="32" t="s">
        <v>31</v>
      </c>
      <c r="H29" s="32" t="s">
        <v>44</v>
      </c>
      <c r="I29" s="33" t="s">
        <v>49</v>
      </c>
      <c r="J29" s="33" t="s">
        <v>34</v>
      </c>
      <c r="K29" s="24">
        <f>VLOOKUP(J29,'[1]Risk Area and Risk Matrix '!E$7:F$11,2,FALSE)</f>
        <v>4</v>
      </c>
      <c r="L29" s="34">
        <f>HLOOKUP(I29,'[1]Risk Area and Risk Matrix '!G$5:K$6,2,FALSE)</f>
        <v>4</v>
      </c>
      <c r="M29" s="25" t="str">
        <f t="shared" si="0"/>
        <v>44</v>
      </c>
      <c r="N29" s="26" t="str">
        <f>IF(ISNA(INDEX('[1]Risk Area and Risk Matrix '!G$7:K$11,K29,L29)),"",VLOOKUP(LEFT(INDEX('[1]Risk Area and Risk Matrix '!G$7:K$11,K29,L29),1),'[1]Risk Area and Risk Matrix '!E$20:F$23,2,FALSE))</f>
        <v>Medium</v>
      </c>
      <c r="O29" s="27">
        <f>IF(ISNA(VLOOKUP(J29,'[1]Risk Area and Risk Matrix '!E$7:K$11,L29+2,FALSE)),"",ABS(LEFT(RIGHT(VLOOKUP(J29,'[1]Risk Area and Risk Matrix '!E$7:K$11,L29+2,FALSE),3),2)))</f>
        <v>8</v>
      </c>
      <c r="P29" s="35"/>
      <c r="Q29" s="21"/>
      <c r="R29" s="22"/>
      <c r="S29" s="36"/>
      <c r="T29" s="22"/>
    </row>
    <row r="30" spans="1:20" s="6" customFormat="1" ht="87.5" x14ac:dyDescent="0.35">
      <c r="A30" s="17">
        <v>27</v>
      </c>
      <c r="B30" s="18" t="s">
        <v>26</v>
      </c>
      <c r="C30" s="30" t="s">
        <v>135</v>
      </c>
      <c r="D30" s="21" t="s">
        <v>127</v>
      </c>
      <c r="E30" s="21" t="s">
        <v>128</v>
      </c>
      <c r="F30" s="21" t="s">
        <v>129</v>
      </c>
      <c r="G30" s="32" t="s">
        <v>31</v>
      </c>
      <c r="H30" s="32" t="s">
        <v>136</v>
      </c>
      <c r="I30" s="32" t="s">
        <v>49</v>
      </c>
      <c r="J30" s="32" t="s">
        <v>50</v>
      </c>
      <c r="K30" s="24">
        <f>VLOOKUP(J30,'[2]Risk Area and Risk Matrix '!E$7:F$11,2,FALSE)</f>
        <v>5</v>
      </c>
      <c r="L30" s="34">
        <f>HLOOKUP(I30,'[2]Risk Area and Risk Matrix '!G$5:K$6,2,FALSE)</f>
        <v>4</v>
      </c>
      <c r="M30" s="25" t="str">
        <f t="shared" si="0"/>
        <v>54</v>
      </c>
      <c r="N30" s="26" t="str">
        <f>IF(ISNA(INDEX('[2]Risk Area and Risk Matrix '!G$7:K$11,K30,L30)),"",VLOOKUP(LEFT(INDEX('[2]Risk Area and Risk Matrix '!G$7:K$11,K30,L30),1),'[2]Risk Area and Risk Matrix '!E$20:F$23,2,FALSE))</f>
        <v>Medium</v>
      </c>
      <c r="O30" s="27">
        <f>IF(ISNA(VLOOKUP(J30,'[2]Risk Area and Risk Matrix '!E$7:K$11,L30+2,FALSE)),"",ABS(LEFT(RIGHT(VLOOKUP(J30,'[2]Risk Area and Risk Matrix '!E$7:K$11,L30+2,FALSE),3),2)))</f>
        <v>4</v>
      </c>
      <c r="P30" s="35" t="s">
        <v>51</v>
      </c>
      <c r="Q30" s="21" t="s">
        <v>130</v>
      </c>
      <c r="R30" s="22" t="s">
        <v>53</v>
      </c>
      <c r="S30" s="36"/>
      <c r="T30" s="22" t="s">
        <v>54</v>
      </c>
    </row>
    <row r="31" spans="1:20" s="6" customFormat="1" ht="64.5" customHeight="1" x14ac:dyDescent="0.35">
      <c r="A31" s="17">
        <v>28</v>
      </c>
      <c r="B31" s="18" t="s">
        <v>26</v>
      </c>
      <c r="C31" s="30" t="s">
        <v>137</v>
      </c>
      <c r="D31" s="21" t="s">
        <v>138</v>
      </c>
      <c r="E31" s="21" t="s">
        <v>139</v>
      </c>
      <c r="F31" s="38" t="s">
        <v>140</v>
      </c>
      <c r="G31" s="32" t="s">
        <v>31</v>
      </c>
      <c r="H31" s="32" t="s">
        <v>136</v>
      </c>
      <c r="I31" s="32" t="s">
        <v>49</v>
      </c>
      <c r="J31" s="32" t="s">
        <v>34</v>
      </c>
      <c r="K31" s="24">
        <f>VLOOKUP(J31,'[2]Risk Area and Risk Matrix '!E$7:F$11,2,FALSE)</f>
        <v>4</v>
      </c>
      <c r="L31" s="34">
        <f>HLOOKUP(I31,'[2]Risk Area and Risk Matrix '!G$5:K$6,2,FALSE)</f>
        <v>4</v>
      </c>
      <c r="M31" s="25" t="str">
        <f t="shared" si="0"/>
        <v>44</v>
      </c>
      <c r="N31" s="26" t="str">
        <f>IF(ISNA(INDEX('[2]Risk Area and Risk Matrix '!G$7:K$11,K31,L31)),"",VLOOKUP(LEFT(INDEX('[2]Risk Area and Risk Matrix '!G$7:K$11,K31,L31),1),'[2]Risk Area and Risk Matrix '!E$20:F$23,2,FALSE))</f>
        <v>Medium</v>
      </c>
      <c r="O31" s="27">
        <f>IF(ISNA(VLOOKUP(J31,'[2]Risk Area and Risk Matrix '!E$7:K$11,L31+2,FALSE)),"",ABS(LEFT(RIGHT(VLOOKUP(J31,'[2]Risk Area and Risk Matrix '!E$7:K$11,L31+2,FALSE),3),2)))</f>
        <v>8</v>
      </c>
      <c r="P31" s="35" t="s">
        <v>51</v>
      </c>
      <c r="Q31" s="21" t="s">
        <v>130</v>
      </c>
      <c r="R31" s="22" t="s">
        <v>53</v>
      </c>
      <c r="S31" s="36"/>
      <c r="T31" s="22" t="s">
        <v>54</v>
      </c>
    </row>
    <row r="32" spans="1:20" s="6" customFormat="1" ht="75" x14ac:dyDescent="0.35">
      <c r="A32" s="17">
        <v>29</v>
      </c>
      <c r="B32" s="18" t="s">
        <v>26</v>
      </c>
      <c r="C32" s="30" t="s">
        <v>141</v>
      </c>
      <c r="D32" s="21" t="s">
        <v>142</v>
      </c>
      <c r="E32" s="21" t="s">
        <v>143</v>
      </c>
      <c r="F32" s="21" t="s">
        <v>144</v>
      </c>
      <c r="G32" s="32" t="s">
        <v>31</v>
      </c>
      <c r="H32" s="32" t="s">
        <v>136</v>
      </c>
      <c r="I32" s="32" t="s">
        <v>62</v>
      </c>
      <c r="J32" s="32" t="s">
        <v>125</v>
      </c>
      <c r="K32" s="24">
        <f>VLOOKUP(J32,'[2]Risk Area and Risk Matrix '!E$7:F$11,2,FALSE)</f>
        <v>3</v>
      </c>
      <c r="L32" s="34">
        <f>HLOOKUP(I32,'[2]Risk Area and Risk Matrix '!G$5:K$6,2,FALSE)</f>
        <v>1</v>
      </c>
      <c r="M32" s="25" t="str">
        <f t="shared" si="0"/>
        <v>31</v>
      </c>
      <c r="N32" s="26" t="str">
        <f>IF(ISNA(INDEX('[2]Risk Area and Risk Matrix '!G$7:K$11,K32,L32)),"",VLOOKUP(LEFT(INDEX('[2]Risk Area and Risk Matrix '!G$7:K$11,K32,L32),1),'[2]Risk Area and Risk Matrix '!E$20:F$23,2,FALSE))</f>
        <v>Low</v>
      </c>
      <c r="O32" s="27">
        <f>IF(ISNA(VLOOKUP(J32,'[2]Risk Area and Risk Matrix '!E$7:K$11,L32+2,FALSE)),"",ABS(LEFT(RIGHT(VLOOKUP(J32,'[2]Risk Area and Risk Matrix '!E$7:K$11,L32+2,FALSE),3),2)))</f>
        <v>3</v>
      </c>
      <c r="P32" s="35" t="s">
        <v>51</v>
      </c>
      <c r="Q32" s="21" t="s">
        <v>130</v>
      </c>
      <c r="R32" s="22" t="s">
        <v>53</v>
      </c>
      <c r="S32" s="36"/>
      <c r="T32" s="22" t="s">
        <v>54</v>
      </c>
    </row>
    <row r="33" spans="1:21" s="6" customFormat="1" ht="150" x14ac:dyDescent="0.35">
      <c r="A33" s="17">
        <v>30</v>
      </c>
      <c r="B33" s="18" t="s">
        <v>26</v>
      </c>
      <c r="C33" s="30" t="s">
        <v>145</v>
      </c>
      <c r="D33" s="21" t="s">
        <v>146</v>
      </c>
      <c r="E33" s="21" t="s">
        <v>147</v>
      </c>
      <c r="F33" s="21" t="s">
        <v>148</v>
      </c>
      <c r="G33" s="22" t="s">
        <v>31</v>
      </c>
      <c r="H33" s="22" t="s">
        <v>136</v>
      </c>
      <c r="I33" s="22" t="s">
        <v>149</v>
      </c>
      <c r="J33" s="22" t="s">
        <v>34</v>
      </c>
      <c r="K33" s="24">
        <f>VLOOKUP(J33,'[2]Risk Area and Risk Matrix '!E$7:F$11,2,FALSE)</f>
        <v>4</v>
      </c>
      <c r="L33" s="24">
        <f>HLOOKUP(I33,'[2]Risk Area and Risk Matrix '!G$5:K$6,2,FALSE)</f>
        <v>3</v>
      </c>
      <c r="M33" s="25" t="str">
        <f t="shared" si="0"/>
        <v>43</v>
      </c>
      <c r="N33" s="26" t="str">
        <f>IF(ISNA(INDEX('[2]Risk Area and Risk Matrix '!G$7:K$11,K33,L33)),"",VLOOKUP(LEFT(INDEX('[2]Risk Area and Risk Matrix '!G$7:K$11,K33,L33),1),'[2]Risk Area and Risk Matrix '!E$20:F$23,2,FALSE))</f>
        <v>Medium</v>
      </c>
      <c r="O33" s="27">
        <f>IF(ISNA(VLOOKUP(J33,'[2]Risk Area and Risk Matrix '!E$7:K$11,L33+2,FALSE)),"",ABS(LEFT(RIGHT(VLOOKUP(J33,'[2]Risk Area and Risk Matrix '!E$7:K$11,L33+2,FALSE),3),2)))</f>
        <v>6</v>
      </c>
      <c r="P33" s="28" t="s">
        <v>51</v>
      </c>
      <c r="Q33" s="21" t="s">
        <v>130</v>
      </c>
      <c r="R33" s="22" t="s">
        <v>53</v>
      </c>
      <c r="S33" s="19"/>
      <c r="T33" s="22" t="s">
        <v>54</v>
      </c>
    </row>
    <row r="34" spans="1:21" s="6" customFormat="1" ht="141.5" customHeight="1" x14ac:dyDescent="0.35">
      <c r="A34" s="17">
        <v>31</v>
      </c>
      <c r="B34" s="18" t="s">
        <v>26</v>
      </c>
      <c r="C34" s="30" t="s">
        <v>150</v>
      </c>
      <c r="D34" s="21" t="s">
        <v>138</v>
      </c>
      <c r="E34" s="21" t="s">
        <v>151</v>
      </c>
      <c r="F34" s="38" t="s">
        <v>152</v>
      </c>
      <c r="G34" s="32" t="s">
        <v>31</v>
      </c>
      <c r="H34" s="32" t="s">
        <v>136</v>
      </c>
      <c r="I34" s="32" t="s">
        <v>49</v>
      </c>
      <c r="J34" s="32" t="s">
        <v>34</v>
      </c>
      <c r="K34" s="24">
        <f>VLOOKUP(J34,'[2]Risk Area and Risk Matrix '!E$7:F$11,2,FALSE)</f>
        <v>4</v>
      </c>
      <c r="L34" s="34">
        <f>HLOOKUP(I34,'[2]Risk Area and Risk Matrix '!G$5:K$6,2,FALSE)</f>
        <v>4</v>
      </c>
      <c r="M34" s="25" t="str">
        <f t="shared" si="0"/>
        <v>44</v>
      </c>
      <c r="N34" s="26" t="str">
        <f>IF(ISNA(INDEX('[2]Risk Area and Risk Matrix '!G$7:K$11,K34,L34)),"",VLOOKUP(LEFT(INDEX('[2]Risk Area and Risk Matrix '!G$7:K$11,K34,L34),1),'[2]Risk Area and Risk Matrix '!E$20:F$23,2,FALSE))</f>
        <v>Medium</v>
      </c>
      <c r="O34" s="27">
        <f>IF(ISNA(VLOOKUP(J34,'[2]Risk Area and Risk Matrix '!E$7:K$11,L34+2,FALSE)),"",ABS(LEFT(RIGHT(VLOOKUP(J34,'[2]Risk Area and Risk Matrix '!E$7:K$11,L34+2,FALSE),3),2)))</f>
        <v>8</v>
      </c>
      <c r="P34" s="35" t="s">
        <v>51</v>
      </c>
      <c r="Q34" s="21" t="s">
        <v>130</v>
      </c>
      <c r="R34" s="22" t="s">
        <v>53</v>
      </c>
      <c r="S34" s="36"/>
      <c r="T34" s="22" t="s">
        <v>54</v>
      </c>
    </row>
    <row r="35" spans="1:21" s="6" customFormat="1" ht="137.5" x14ac:dyDescent="0.35">
      <c r="A35" s="17">
        <v>32</v>
      </c>
      <c r="B35" s="18" t="s">
        <v>26</v>
      </c>
      <c r="C35" s="30" t="s">
        <v>153</v>
      </c>
      <c r="D35" s="21" t="s">
        <v>138</v>
      </c>
      <c r="E35" s="21" t="s">
        <v>154</v>
      </c>
      <c r="F35" s="21" t="s">
        <v>155</v>
      </c>
      <c r="G35" s="32" t="s">
        <v>31</v>
      </c>
      <c r="H35" s="32" t="s">
        <v>136</v>
      </c>
      <c r="I35" s="32" t="s">
        <v>49</v>
      </c>
      <c r="J35" s="32" t="s">
        <v>34</v>
      </c>
      <c r="K35" s="24">
        <f>VLOOKUP(J35,'[2]Risk Area and Risk Matrix '!E$7:F$11,2,FALSE)</f>
        <v>4</v>
      </c>
      <c r="L35" s="34">
        <f>HLOOKUP(I35,'[2]Risk Area and Risk Matrix '!G$5:K$6,2,FALSE)</f>
        <v>4</v>
      </c>
      <c r="M35" s="25" t="str">
        <f t="shared" si="0"/>
        <v>44</v>
      </c>
      <c r="N35" s="26" t="str">
        <f>IF(ISNA(INDEX('[2]Risk Area and Risk Matrix '!G$7:K$11,K35,L35)),"",VLOOKUP(LEFT(INDEX('[2]Risk Area and Risk Matrix '!G$7:K$11,K35,L35),1),'[2]Risk Area and Risk Matrix '!E$20:F$23,2,FALSE))</f>
        <v>Medium</v>
      </c>
      <c r="O35" s="27">
        <f>IF(ISNA(VLOOKUP(J35,'[2]Risk Area and Risk Matrix '!E$7:K$11,L35+2,FALSE)),"",ABS(LEFT(RIGHT(VLOOKUP(J35,'[2]Risk Area and Risk Matrix '!E$7:K$11,L35+2,FALSE),3),2)))</f>
        <v>8</v>
      </c>
      <c r="P35" s="35" t="s">
        <v>51</v>
      </c>
      <c r="Q35" s="21" t="s">
        <v>156</v>
      </c>
      <c r="R35" s="22" t="s">
        <v>53</v>
      </c>
      <c r="S35" s="36"/>
      <c r="T35" s="22" t="s">
        <v>54</v>
      </c>
    </row>
    <row r="36" spans="1:21" s="6" customFormat="1" ht="137.5" x14ac:dyDescent="0.35">
      <c r="A36" s="17">
        <v>33</v>
      </c>
      <c r="B36" s="18" t="s">
        <v>26</v>
      </c>
      <c r="C36" s="30" t="s">
        <v>157</v>
      </c>
      <c r="D36" s="21" t="s">
        <v>138</v>
      </c>
      <c r="E36" s="21" t="s">
        <v>147</v>
      </c>
      <c r="F36" s="21" t="s">
        <v>148</v>
      </c>
      <c r="G36" s="32" t="s">
        <v>31</v>
      </c>
      <c r="H36" s="32" t="s">
        <v>136</v>
      </c>
      <c r="I36" s="32" t="s">
        <v>149</v>
      </c>
      <c r="J36" s="32" t="s">
        <v>34</v>
      </c>
      <c r="K36" s="24">
        <f>VLOOKUP(J36,'[2]Risk Area and Risk Matrix '!E$7:F$11,2,FALSE)</f>
        <v>4</v>
      </c>
      <c r="L36" s="34">
        <f>HLOOKUP(I36,'[2]Risk Area and Risk Matrix '!G$5:K$6,2,FALSE)</f>
        <v>3</v>
      </c>
      <c r="M36" s="25" t="str">
        <f t="shared" si="0"/>
        <v>43</v>
      </c>
      <c r="N36" s="26" t="str">
        <f>IF(ISNA(INDEX('[2]Risk Area and Risk Matrix '!G$7:K$11,K36,L36)),"",VLOOKUP(LEFT(INDEX('[2]Risk Area and Risk Matrix '!G$7:K$11,K36,L36),1),'[2]Risk Area and Risk Matrix '!E$20:F$23,2,FALSE))</f>
        <v>Medium</v>
      </c>
      <c r="O36" s="27">
        <f>IF(ISNA(VLOOKUP(J36,'[2]Risk Area and Risk Matrix '!E$7:K$11,L36+2,FALSE)),"",ABS(LEFT(RIGHT(VLOOKUP(J36,'[2]Risk Area and Risk Matrix '!E$7:K$11,L36+2,FALSE),3),2)))</f>
        <v>6</v>
      </c>
      <c r="P36" s="35" t="s">
        <v>51</v>
      </c>
      <c r="Q36" s="21" t="s">
        <v>130</v>
      </c>
      <c r="R36" s="22" t="s">
        <v>53</v>
      </c>
      <c r="S36" s="36"/>
      <c r="T36" s="22" t="s">
        <v>54</v>
      </c>
    </row>
    <row r="37" spans="1:21" s="6" customFormat="1" ht="75" x14ac:dyDescent="0.35">
      <c r="A37" s="17">
        <v>34</v>
      </c>
      <c r="B37" s="18" t="s">
        <v>26</v>
      </c>
      <c r="C37" s="30" t="s">
        <v>158</v>
      </c>
      <c r="D37" s="21" t="s">
        <v>159</v>
      </c>
      <c r="E37" s="21" t="s">
        <v>160</v>
      </c>
      <c r="F37" s="21" t="s">
        <v>144</v>
      </c>
      <c r="G37" s="32" t="s">
        <v>31</v>
      </c>
      <c r="H37" s="32" t="s">
        <v>136</v>
      </c>
      <c r="I37" s="32" t="s">
        <v>62</v>
      </c>
      <c r="J37" s="32" t="s">
        <v>34</v>
      </c>
      <c r="K37" s="24">
        <f>VLOOKUP(J37,'[2]Risk Area and Risk Matrix '!E$7:F$11,2,FALSE)</f>
        <v>4</v>
      </c>
      <c r="L37" s="34">
        <f>HLOOKUP(I37,'[2]Risk Area and Risk Matrix '!G$5:K$6,2,FALSE)</f>
        <v>1</v>
      </c>
      <c r="M37" s="25" t="str">
        <f t="shared" si="0"/>
        <v>41</v>
      </c>
      <c r="N37" s="26" t="str">
        <f>IF(ISNA(INDEX('[2]Risk Area and Risk Matrix '!G$7:K$11,K37,L37)),"",VLOOKUP(LEFT(INDEX('[2]Risk Area and Risk Matrix '!G$7:K$11,K37,L37),1),'[2]Risk Area and Risk Matrix '!E$20:F$23,2,FALSE))</f>
        <v>Low</v>
      </c>
      <c r="O37" s="27">
        <f>IF(ISNA(VLOOKUP(J37,'[2]Risk Area and Risk Matrix '!E$7:K$11,L37+2,FALSE)),"",ABS(LEFT(RIGHT(VLOOKUP(J37,'[2]Risk Area and Risk Matrix '!E$7:K$11,L37+2,FALSE),3),2)))</f>
        <v>2</v>
      </c>
      <c r="P37" s="35" t="s">
        <v>51</v>
      </c>
      <c r="Q37" s="21" t="s">
        <v>130</v>
      </c>
      <c r="R37" s="22" t="s">
        <v>53</v>
      </c>
      <c r="S37" s="36"/>
      <c r="T37" s="22" t="s">
        <v>54</v>
      </c>
    </row>
    <row r="38" spans="1:21" s="6" customFormat="1" ht="43.5" x14ac:dyDescent="0.35">
      <c r="A38" s="17">
        <v>35</v>
      </c>
      <c r="B38" s="18" t="s">
        <v>26</v>
      </c>
      <c r="C38" s="31" t="s">
        <v>161</v>
      </c>
      <c r="D38" s="18" t="s">
        <v>162</v>
      </c>
      <c r="E38" s="18" t="s">
        <v>163</v>
      </c>
      <c r="F38" s="31" t="s">
        <v>164</v>
      </c>
      <c r="G38" s="32" t="s">
        <v>59</v>
      </c>
      <c r="H38" s="32" t="s">
        <v>136</v>
      </c>
      <c r="I38" s="33" t="s">
        <v>49</v>
      </c>
      <c r="J38" s="33" t="s">
        <v>34</v>
      </c>
      <c r="K38" s="24">
        <f>VLOOKUP(J38,'[1]Risk Area and Risk Matrix '!E$7:F$11,2,FALSE)</f>
        <v>4</v>
      </c>
      <c r="L38" s="34">
        <f>HLOOKUP(I38,'[1]Risk Area and Risk Matrix '!G$5:K$6,2,FALSE)</f>
        <v>4</v>
      </c>
      <c r="M38" s="25" t="str">
        <f t="shared" si="0"/>
        <v>44</v>
      </c>
      <c r="N38" s="26" t="str">
        <f>IF(ISNA(INDEX('[1]Risk Area and Risk Matrix '!G$7:K$11,K38,L38)),"",VLOOKUP(LEFT(INDEX('[1]Risk Area and Risk Matrix '!G$7:K$11,K38,L38),1),'[1]Risk Area and Risk Matrix '!E$20:F$23,2,FALSE))</f>
        <v>Medium</v>
      </c>
      <c r="O38" s="27">
        <f>IF(ISNA(VLOOKUP(J38,'[1]Risk Area and Risk Matrix '!E$7:K$11,L38+2,FALSE)),"",ABS(LEFT(RIGHT(VLOOKUP(J38,'[1]Risk Area and Risk Matrix '!E$7:K$11,L38+2,FALSE),3),2)))</f>
        <v>8</v>
      </c>
      <c r="P38" s="35"/>
      <c r="Q38" s="21"/>
      <c r="R38" s="22"/>
      <c r="S38" s="36"/>
      <c r="T38" s="22"/>
    </row>
    <row r="39" spans="1:21" s="6" customFormat="1" ht="87" x14ac:dyDescent="0.35">
      <c r="A39" s="17">
        <v>36</v>
      </c>
      <c r="B39" s="18" t="s">
        <v>26</v>
      </c>
      <c r="C39" s="20" t="s">
        <v>165</v>
      </c>
      <c r="D39" s="18" t="s">
        <v>166</v>
      </c>
      <c r="E39" s="18" t="s">
        <v>167</v>
      </c>
      <c r="F39" s="31" t="s">
        <v>168</v>
      </c>
      <c r="G39" s="32" t="s">
        <v>43</v>
      </c>
      <c r="H39" s="32" t="s">
        <v>44</v>
      </c>
      <c r="I39" s="33" t="s">
        <v>33</v>
      </c>
      <c r="J39" s="33" t="s">
        <v>125</v>
      </c>
      <c r="K39" s="24">
        <f>VLOOKUP(J39,'[1]Risk Area and Risk Matrix '!E$7:F$11,2,FALSE)</f>
        <v>3</v>
      </c>
      <c r="L39" s="34">
        <f>HLOOKUP(I39,'[1]Risk Area and Risk Matrix '!G$5:K$6,2,FALSE)</f>
        <v>2</v>
      </c>
      <c r="M39" s="25" t="str">
        <f t="shared" si="0"/>
        <v>32</v>
      </c>
      <c r="N39" s="26" t="str">
        <f>IF(ISNA(INDEX('[1]Risk Area and Risk Matrix '!G$7:K$11,K39,L39)),"",VLOOKUP(LEFT(INDEX('[1]Risk Area and Risk Matrix '!G$7:K$11,K39,L39),1),'[1]Risk Area and Risk Matrix '!E$20:F$23,2,FALSE))</f>
        <v>Medium</v>
      </c>
      <c r="O39" s="27">
        <f>IF(ISNA(VLOOKUP(J39,'[1]Risk Area and Risk Matrix '!E$7:K$11,L39+2,FALSE)),"",ABS(LEFT(RIGHT(VLOOKUP(J39,'[1]Risk Area and Risk Matrix '!E$7:K$11,L39+2,FALSE),3),2)))</f>
        <v>6</v>
      </c>
      <c r="P39" s="35"/>
      <c r="Q39" s="21"/>
      <c r="R39" s="22"/>
      <c r="S39" s="36"/>
      <c r="T39" s="22"/>
    </row>
    <row r="40" spans="1:21" s="6" customFormat="1" ht="43.5" x14ac:dyDescent="0.35">
      <c r="A40" s="17">
        <v>37</v>
      </c>
      <c r="B40" s="18" t="s">
        <v>26</v>
      </c>
      <c r="C40" s="20" t="s">
        <v>169</v>
      </c>
      <c r="D40" s="18" t="s">
        <v>170</v>
      </c>
      <c r="E40" s="18" t="s">
        <v>86</v>
      </c>
      <c r="F40" s="31" t="s">
        <v>171</v>
      </c>
      <c r="G40" s="32" t="s">
        <v>31</v>
      </c>
      <c r="H40" s="32" t="s">
        <v>44</v>
      </c>
      <c r="I40" s="33" t="s">
        <v>49</v>
      </c>
      <c r="J40" s="33" t="s">
        <v>34</v>
      </c>
      <c r="K40" s="24">
        <f>VLOOKUP(J40,'[1]Risk Area and Risk Matrix '!E$7:F$11,2,FALSE)</f>
        <v>4</v>
      </c>
      <c r="L40" s="34">
        <f>HLOOKUP(I40,'[1]Risk Area and Risk Matrix '!G$5:K$6,2,FALSE)</f>
        <v>4</v>
      </c>
      <c r="M40" s="25" t="str">
        <f t="shared" si="0"/>
        <v>44</v>
      </c>
      <c r="N40" s="26" t="str">
        <f>IF(ISNA(INDEX('[1]Risk Area and Risk Matrix '!G$7:K$11,K40,L40)),"",VLOOKUP(LEFT(INDEX('[1]Risk Area and Risk Matrix '!G$7:K$11,K40,L40),1),'[1]Risk Area and Risk Matrix '!E$20:F$23,2,FALSE))</f>
        <v>Medium</v>
      </c>
      <c r="O40" s="27">
        <f>IF(ISNA(VLOOKUP(J40,'[1]Risk Area and Risk Matrix '!E$7:K$11,L40+2,FALSE)),"",ABS(LEFT(RIGHT(VLOOKUP(J40,'[1]Risk Area and Risk Matrix '!E$7:K$11,L40+2,FALSE),3),2)))</f>
        <v>8</v>
      </c>
      <c r="P40" s="35"/>
      <c r="Q40" s="21"/>
      <c r="R40" s="22"/>
      <c r="S40" s="36"/>
      <c r="T40" s="22"/>
    </row>
    <row r="41" spans="1:21" s="6" customFormat="1" ht="43.5" x14ac:dyDescent="0.35">
      <c r="A41" s="17">
        <v>38</v>
      </c>
      <c r="B41" s="18" t="s">
        <v>26</v>
      </c>
      <c r="C41" s="20" t="s">
        <v>172</v>
      </c>
      <c r="D41" s="18" t="s">
        <v>36</v>
      </c>
      <c r="E41" s="18" t="s">
        <v>173</v>
      </c>
      <c r="F41" s="31" t="s">
        <v>174</v>
      </c>
      <c r="G41" s="32" t="s">
        <v>31</v>
      </c>
      <c r="H41" s="32" t="s">
        <v>136</v>
      </c>
      <c r="I41" s="33" t="s">
        <v>49</v>
      </c>
      <c r="J41" s="33" t="s">
        <v>34</v>
      </c>
      <c r="K41" s="24">
        <f>VLOOKUP(J41,'[1]Risk Area and Risk Matrix '!E$7:F$11,2,FALSE)</f>
        <v>4</v>
      </c>
      <c r="L41" s="34">
        <f>HLOOKUP(I41,'[1]Risk Area and Risk Matrix '!G$5:K$6,2,FALSE)</f>
        <v>4</v>
      </c>
      <c r="M41" s="25" t="str">
        <f t="shared" si="0"/>
        <v>44</v>
      </c>
      <c r="N41" s="26" t="str">
        <f>IF(ISNA(INDEX('[1]Risk Area and Risk Matrix '!G$7:K$11,K41,L41)),"",VLOOKUP(LEFT(INDEX('[1]Risk Area and Risk Matrix '!G$7:K$11,K41,L41),1),'[1]Risk Area and Risk Matrix '!E$20:F$23,2,FALSE))</f>
        <v>Medium</v>
      </c>
      <c r="O41" s="27">
        <f>IF(ISNA(VLOOKUP(J41,'[1]Risk Area and Risk Matrix '!E$7:K$11,L41+2,FALSE)),"",ABS(LEFT(RIGHT(VLOOKUP(J41,'[1]Risk Area and Risk Matrix '!E$7:K$11,L41+2,FALSE),3),2)))</f>
        <v>8</v>
      </c>
      <c r="P41" s="35"/>
      <c r="Q41" s="21"/>
      <c r="R41" s="22"/>
      <c r="S41" s="36"/>
      <c r="T41" s="22"/>
    </row>
    <row r="42" spans="1:21" s="6" customFormat="1" ht="130.5" x14ac:dyDescent="0.35">
      <c r="A42" s="17">
        <v>39</v>
      </c>
      <c r="B42" s="18" t="s">
        <v>26</v>
      </c>
      <c r="C42" s="20" t="s">
        <v>175</v>
      </c>
      <c r="D42" s="18" t="s">
        <v>36</v>
      </c>
      <c r="E42" s="18" t="s">
        <v>176</v>
      </c>
      <c r="F42" s="31" t="s">
        <v>177</v>
      </c>
      <c r="G42" s="32" t="s">
        <v>31</v>
      </c>
      <c r="H42" s="32" t="s">
        <v>136</v>
      </c>
      <c r="I42" s="33" t="s">
        <v>49</v>
      </c>
      <c r="J42" s="33" t="s">
        <v>34</v>
      </c>
      <c r="K42" s="24">
        <f>VLOOKUP(J42,'[1]Risk Area and Risk Matrix '!E$7:F$11,2,FALSE)</f>
        <v>4</v>
      </c>
      <c r="L42" s="34">
        <f>HLOOKUP(I42,'[1]Risk Area and Risk Matrix '!G$5:K$6,2,FALSE)</f>
        <v>4</v>
      </c>
      <c r="M42" s="25" t="str">
        <f t="shared" si="0"/>
        <v>44</v>
      </c>
      <c r="N42" s="26" t="str">
        <f>IF(ISNA(INDEX('[1]Risk Area and Risk Matrix '!G$7:K$11,K42,L42)),"",VLOOKUP(LEFT(INDEX('[1]Risk Area and Risk Matrix '!G$7:K$11,K42,L42),1),'[1]Risk Area and Risk Matrix '!E$20:F$23,2,FALSE))</f>
        <v>Medium</v>
      </c>
      <c r="O42" s="27">
        <f>IF(ISNA(VLOOKUP(J42,'[1]Risk Area and Risk Matrix '!E$7:K$11,L42+2,FALSE)),"",ABS(LEFT(RIGHT(VLOOKUP(J42,'[1]Risk Area and Risk Matrix '!E$7:K$11,L42+2,FALSE),3),2)))</f>
        <v>8</v>
      </c>
      <c r="P42" s="35"/>
      <c r="Q42" s="21"/>
      <c r="R42" s="22"/>
      <c r="S42" s="36"/>
      <c r="T42" s="22"/>
      <c r="U42" s="3"/>
    </row>
    <row r="43" spans="1:21" s="6" customFormat="1" ht="72.5" x14ac:dyDescent="0.35">
      <c r="A43" s="17">
        <v>40</v>
      </c>
      <c r="B43" s="18" t="s">
        <v>26</v>
      </c>
      <c r="C43" s="39" t="s">
        <v>178</v>
      </c>
      <c r="D43" s="18" t="s">
        <v>36</v>
      </c>
      <c r="E43" s="18" t="s">
        <v>179</v>
      </c>
      <c r="F43" s="31" t="s">
        <v>180</v>
      </c>
      <c r="G43" s="32" t="s">
        <v>31</v>
      </c>
      <c r="H43" s="32" t="s">
        <v>136</v>
      </c>
      <c r="I43" s="33" t="s">
        <v>49</v>
      </c>
      <c r="J43" s="33" t="s">
        <v>34</v>
      </c>
      <c r="K43" s="24">
        <f>VLOOKUP(J43,'[1]Risk Area and Risk Matrix '!E$7:F$11,2,FALSE)</f>
        <v>4</v>
      </c>
      <c r="L43" s="34">
        <f>HLOOKUP(I43,'[1]Risk Area and Risk Matrix '!G$5:K$6,2,FALSE)</f>
        <v>4</v>
      </c>
      <c r="M43" s="25" t="str">
        <f t="shared" si="0"/>
        <v>44</v>
      </c>
      <c r="N43" s="26" t="str">
        <f>IF(ISNA(INDEX('[1]Risk Area and Risk Matrix '!G$7:K$11,K43,L43)),"",VLOOKUP(LEFT(INDEX('[1]Risk Area and Risk Matrix '!G$7:K$11,K43,L43),1),'[1]Risk Area and Risk Matrix '!E$20:F$23,2,FALSE))</f>
        <v>Medium</v>
      </c>
      <c r="O43" s="27">
        <f>IF(ISNA(VLOOKUP(J43,'[1]Risk Area and Risk Matrix '!E$7:K$11,L43+2,FALSE)),"",ABS(LEFT(RIGHT(VLOOKUP(J43,'[1]Risk Area and Risk Matrix '!E$7:K$11,L43+2,FALSE),3),2)))</f>
        <v>8</v>
      </c>
      <c r="P43" s="35"/>
      <c r="Q43" s="21"/>
      <c r="R43" s="22"/>
      <c r="S43" s="36"/>
      <c r="T43" s="22"/>
    </row>
    <row r="44" spans="1:21" s="6" customFormat="1" ht="174" x14ac:dyDescent="0.35">
      <c r="A44" s="17">
        <v>41</v>
      </c>
      <c r="B44" s="18" t="s">
        <v>26</v>
      </c>
      <c r="C44" s="20" t="s">
        <v>181</v>
      </c>
      <c r="D44" s="18" t="s">
        <v>166</v>
      </c>
      <c r="E44" s="21" t="s">
        <v>182</v>
      </c>
      <c r="F44" s="31" t="s">
        <v>183</v>
      </c>
      <c r="G44" s="32" t="s">
        <v>31</v>
      </c>
      <c r="H44" s="32" t="s">
        <v>44</v>
      </c>
      <c r="I44" s="33" t="s">
        <v>33</v>
      </c>
      <c r="J44" s="33" t="s">
        <v>125</v>
      </c>
      <c r="K44" s="24">
        <f>VLOOKUP(J44,'[1]Risk Area and Risk Matrix '!E$7:F$11,2,FALSE)</f>
        <v>3</v>
      </c>
      <c r="L44" s="34">
        <f>HLOOKUP(I44,'[1]Risk Area and Risk Matrix '!G$5:K$6,2,FALSE)</f>
        <v>2</v>
      </c>
      <c r="M44" s="25" t="str">
        <f t="shared" si="0"/>
        <v>32</v>
      </c>
      <c r="N44" s="26" t="str">
        <f>IF(ISNA(INDEX('[1]Risk Area and Risk Matrix '!G$7:K$11,K44,L44)),"",VLOOKUP(LEFT(INDEX('[1]Risk Area and Risk Matrix '!G$7:K$11,K44,L44),1),'[1]Risk Area and Risk Matrix '!E$20:F$23,2,FALSE))</f>
        <v>Medium</v>
      </c>
      <c r="O44" s="27">
        <f>IF(ISNA(VLOOKUP(J44,'[1]Risk Area and Risk Matrix '!E$7:K$11,L44+2,FALSE)),"",ABS(LEFT(RIGHT(VLOOKUP(J44,'[1]Risk Area and Risk Matrix '!E$7:K$11,L44+2,FALSE),3),2)))</f>
        <v>6</v>
      </c>
      <c r="P44" s="35"/>
      <c r="Q44" s="21"/>
      <c r="R44" s="22"/>
      <c r="S44" s="36"/>
      <c r="T44" s="22"/>
    </row>
    <row r="45" spans="1:21" s="6" customFormat="1" ht="101.5" x14ac:dyDescent="0.35">
      <c r="A45" s="17">
        <v>42</v>
      </c>
      <c r="B45" s="18" t="s">
        <v>26</v>
      </c>
      <c r="C45" s="20" t="s">
        <v>184</v>
      </c>
      <c r="D45" s="18" t="s">
        <v>166</v>
      </c>
      <c r="E45" s="18" t="s">
        <v>185</v>
      </c>
      <c r="F45" s="31" t="s">
        <v>186</v>
      </c>
      <c r="G45" s="32" t="s">
        <v>31</v>
      </c>
      <c r="H45" s="32" t="s">
        <v>44</v>
      </c>
      <c r="I45" s="33" t="s">
        <v>49</v>
      </c>
      <c r="J45" s="33" t="s">
        <v>125</v>
      </c>
      <c r="K45" s="24">
        <f>VLOOKUP(J45,'[1]Risk Area and Risk Matrix '!E$7:F$11,2,FALSE)</f>
        <v>3</v>
      </c>
      <c r="L45" s="34">
        <f>HLOOKUP(I45,'[1]Risk Area and Risk Matrix '!G$5:K$6,2,FALSE)</f>
        <v>4</v>
      </c>
      <c r="M45" s="25" t="str">
        <f t="shared" si="0"/>
        <v>34</v>
      </c>
      <c r="N45" s="26" t="str">
        <f>IF(ISNA(INDEX('[1]Risk Area and Risk Matrix '!G$7:K$11,K45,L45)),"",VLOOKUP(LEFT(INDEX('[1]Risk Area and Risk Matrix '!G$7:K$11,K45,L45),1),'[1]Risk Area and Risk Matrix '!E$20:F$23,2,FALSE))</f>
        <v>High</v>
      </c>
      <c r="O45" s="27">
        <f>IF(ISNA(VLOOKUP(J45,'[1]Risk Area and Risk Matrix '!E$7:K$11,L45+2,FALSE)),"",ABS(LEFT(RIGHT(VLOOKUP(J45,'[1]Risk Area and Risk Matrix '!E$7:K$11,L45+2,FALSE),3),2)))</f>
        <v>12</v>
      </c>
      <c r="P45" s="35"/>
      <c r="Q45" s="21"/>
      <c r="R45" s="22"/>
      <c r="S45" s="36"/>
      <c r="T45" s="22"/>
    </row>
    <row r="46" spans="1:21" s="6" customFormat="1" ht="101.5" x14ac:dyDescent="0.35">
      <c r="A46" s="17">
        <v>43</v>
      </c>
      <c r="B46" s="18" t="s">
        <v>26</v>
      </c>
      <c r="C46" s="20" t="s">
        <v>187</v>
      </c>
      <c r="D46" s="18" t="s">
        <v>36</v>
      </c>
      <c r="E46" s="18" t="s">
        <v>185</v>
      </c>
      <c r="F46" s="31" t="s">
        <v>188</v>
      </c>
      <c r="G46" s="32" t="s">
        <v>31</v>
      </c>
      <c r="H46" s="32" t="s">
        <v>44</v>
      </c>
      <c r="I46" s="33" t="s">
        <v>49</v>
      </c>
      <c r="J46" s="33" t="s">
        <v>34</v>
      </c>
      <c r="K46" s="24">
        <f>VLOOKUP(J46,'[1]Risk Area and Risk Matrix '!E$7:F$11,2,FALSE)</f>
        <v>4</v>
      </c>
      <c r="L46" s="34">
        <f>HLOOKUP(I46,'[1]Risk Area and Risk Matrix '!G$5:K$6,2,FALSE)</f>
        <v>4</v>
      </c>
      <c r="M46" s="25" t="str">
        <f t="shared" si="0"/>
        <v>44</v>
      </c>
      <c r="N46" s="26" t="str">
        <f>IF(ISNA(INDEX('[1]Risk Area and Risk Matrix '!G$7:K$11,K46,L46)),"",VLOOKUP(LEFT(INDEX('[1]Risk Area and Risk Matrix '!G$7:K$11,K46,L46),1),'[1]Risk Area and Risk Matrix '!E$20:F$23,2,FALSE))</f>
        <v>Medium</v>
      </c>
      <c r="O46" s="27">
        <f>IF(ISNA(VLOOKUP(J46,'[1]Risk Area and Risk Matrix '!E$7:K$11,L46+2,FALSE)),"",ABS(LEFT(RIGHT(VLOOKUP(J46,'[1]Risk Area and Risk Matrix '!E$7:K$11,L46+2,FALSE),3),2)))</f>
        <v>8</v>
      </c>
      <c r="P46" s="35"/>
      <c r="Q46" s="21"/>
      <c r="R46" s="22"/>
      <c r="S46" s="36"/>
      <c r="T46" s="22"/>
    </row>
    <row r="47" spans="1:21" s="6" customFormat="1" ht="116" x14ac:dyDescent="0.35">
      <c r="A47" s="40">
        <v>44</v>
      </c>
      <c r="B47" s="41" t="s">
        <v>26</v>
      </c>
      <c r="C47" s="43" t="s">
        <v>189</v>
      </c>
      <c r="D47" s="41" t="s">
        <v>190</v>
      </c>
      <c r="E47" s="41" t="s">
        <v>191</v>
      </c>
      <c r="F47" s="41" t="s">
        <v>192</v>
      </c>
      <c r="G47" s="44" t="s">
        <v>31</v>
      </c>
      <c r="H47" s="44" t="s">
        <v>71</v>
      </c>
      <c r="I47" s="44" t="s">
        <v>33</v>
      </c>
      <c r="J47" s="44" t="s">
        <v>125</v>
      </c>
      <c r="K47" s="45" t="s">
        <v>193</v>
      </c>
      <c r="L47" s="46">
        <v>6</v>
      </c>
      <c r="M47" s="44" t="s">
        <v>51</v>
      </c>
      <c r="N47" s="41" t="s">
        <v>130</v>
      </c>
      <c r="O47" s="44" t="s">
        <v>53</v>
      </c>
      <c r="P47" s="42"/>
      <c r="Q47" s="44" t="s">
        <v>54</v>
      </c>
      <c r="R47" s="47">
        <v>42125</v>
      </c>
      <c r="S47" s="3"/>
      <c r="T47" s="3"/>
    </row>
    <row r="48" spans="1:21" s="6" customFormat="1" ht="101.5" x14ac:dyDescent="0.35">
      <c r="A48" s="17">
        <v>45</v>
      </c>
      <c r="B48" s="18" t="s">
        <v>26</v>
      </c>
      <c r="C48" s="20" t="s">
        <v>194</v>
      </c>
      <c r="D48" s="18" t="s">
        <v>195</v>
      </c>
      <c r="E48" s="18" t="s">
        <v>196</v>
      </c>
      <c r="F48" s="31" t="s">
        <v>197</v>
      </c>
      <c r="G48" s="32" t="s">
        <v>31</v>
      </c>
      <c r="H48" s="32" t="s">
        <v>44</v>
      </c>
      <c r="I48" s="33" t="s">
        <v>49</v>
      </c>
      <c r="J48" s="33" t="s">
        <v>34</v>
      </c>
      <c r="K48" s="24">
        <f>VLOOKUP(J48,'[1]Risk Area and Risk Matrix '!E$7:F$11,2,FALSE)</f>
        <v>4</v>
      </c>
      <c r="L48" s="34">
        <f>HLOOKUP(I48,'[1]Risk Area and Risk Matrix '!G$5:K$6,2,FALSE)</f>
        <v>4</v>
      </c>
      <c r="M48" s="25" t="str">
        <f t="shared" ref="M48:M67" si="1">CONCATENATE(K48,L48)</f>
        <v>44</v>
      </c>
      <c r="N48" s="26" t="str">
        <f>IF(ISNA(INDEX('[1]Risk Area and Risk Matrix '!G$7:K$11,K48,L48)),"",VLOOKUP(LEFT(INDEX('[1]Risk Area and Risk Matrix '!G$7:K$11,K48,L48),1),'[1]Risk Area and Risk Matrix '!E$20:F$23,2,FALSE))</f>
        <v>Medium</v>
      </c>
      <c r="O48" s="27">
        <f>IF(ISNA(VLOOKUP(J48,'[1]Risk Area and Risk Matrix '!E$7:K$11,L48+2,FALSE)),"",ABS(LEFT(RIGHT(VLOOKUP(J48,'[1]Risk Area and Risk Matrix '!E$7:K$11,L48+2,FALSE),3),2)))</f>
        <v>8</v>
      </c>
      <c r="P48" s="35"/>
      <c r="Q48" s="21"/>
      <c r="R48" s="22"/>
      <c r="S48" s="36"/>
      <c r="T48" s="22"/>
    </row>
    <row r="49" spans="1:20" s="6" customFormat="1" ht="75" x14ac:dyDescent="0.35">
      <c r="A49" s="17">
        <v>46</v>
      </c>
      <c r="B49" s="18" t="s">
        <v>198</v>
      </c>
      <c r="C49" s="30" t="s">
        <v>199</v>
      </c>
      <c r="D49" s="21" t="s">
        <v>200</v>
      </c>
      <c r="E49" s="21" t="s">
        <v>201</v>
      </c>
      <c r="F49" s="21" t="s">
        <v>202</v>
      </c>
      <c r="G49" s="32" t="s">
        <v>31</v>
      </c>
      <c r="H49" s="32" t="s">
        <v>71</v>
      </c>
      <c r="I49" s="32" t="s">
        <v>33</v>
      </c>
      <c r="J49" s="32" t="s">
        <v>50</v>
      </c>
      <c r="K49" s="24">
        <f>VLOOKUP(J49,'[2]Risk Area and Risk Matrix '!E$7:F$11,2,FALSE)</f>
        <v>5</v>
      </c>
      <c r="L49" s="34">
        <f>HLOOKUP(I49,'[2]Risk Area and Risk Matrix '!G$5:K$6,2,FALSE)</f>
        <v>2</v>
      </c>
      <c r="M49" s="25" t="str">
        <f t="shared" si="1"/>
        <v>52</v>
      </c>
      <c r="N49" s="26" t="str">
        <f>IF(ISNA(INDEX('[2]Risk Area and Risk Matrix '!G$7:K$11,K49,L49)),"",VLOOKUP(LEFT(INDEX('[2]Risk Area and Risk Matrix '!G$7:K$11,K49,L49),1),'[2]Risk Area and Risk Matrix '!E$20:F$23,2,FALSE))</f>
        <v>Low</v>
      </c>
      <c r="O49" s="27">
        <f>IF(ISNA(VLOOKUP(J49,'[2]Risk Area and Risk Matrix '!E$7:K$11,L49+2,FALSE)),"",ABS(LEFT(RIGHT(VLOOKUP(J49,'[2]Risk Area and Risk Matrix '!E$7:K$11,L49+2,FALSE),3),2)))</f>
        <v>2</v>
      </c>
      <c r="P49" s="35" t="s">
        <v>51</v>
      </c>
      <c r="Q49" s="21" t="s">
        <v>130</v>
      </c>
      <c r="R49" s="22" t="s">
        <v>53</v>
      </c>
      <c r="S49" s="36"/>
      <c r="T49" s="22" t="s">
        <v>54</v>
      </c>
    </row>
    <row r="50" spans="1:20" s="6" customFormat="1" ht="112.5" x14ac:dyDescent="0.35">
      <c r="A50" s="17">
        <v>47</v>
      </c>
      <c r="B50" s="18" t="s">
        <v>26</v>
      </c>
      <c r="C50" s="30" t="s">
        <v>203</v>
      </c>
      <c r="D50" s="21" t="s">
        <v>204</v>
      </c>
      <c r="E50" s="21" t="s">
        <v>205</v>
      </c>
      <c r="F50" s="21" t="s">
        <v>206</v>
      </c>
      <c r="G50" s="32" t="s">
        <v>31</v>
      </c>
      <c r="H50" s="32" t="s">
        <v>96</v>
      </c>
      <c r="I50" s="32" t="s">
        <v>62</v>
      </c>
      <c r="J50" s="32" t="s">
        <v>207</v>
      </c>
      <c r="K50" s="24">
        <f>VLOOKUP(J50,'[2]Risk Area and Risk Matrix '!E$7:F$11,2,FALSE)</f>
        <v>1</v>
      </c>
      <c r="L50" s="34">
        <f>HLOOKUP(I50,'[2]Risk Area and Risk Matrix '!G$5:K$6,2,FALSE)</f>
        <v>1</v>
      </c>
      <c r="M50" s="25" t="str">
        <f t="shared" si="1"/>
        <v>11</v>
      </c>
      <c r="N50" s="26" t="str">
        <f>IF(ISNA(INDEX('[2]Risk Area and Risk Matrix '!G$7:K$11,K50,L50)),"",VLOOKUP(LEFT(INDEX('[2]Risk Area and Risk Matrix '!G$7:K$11,K50,L50),1),'[2]Risk Area and Risk Matrix '!E$20:F$23,2,FALSE))</f>
        <v>Medium</v>
      </c>
      <c r="O50" s="27">
        <f>IF(ISNA(VLOOKUP(J50,'[2]Risk Area and Risk Matrix '!E$7:K$11,L50+2,FALSE)),"",ABS(LEFT(RIGHT(VLOOKUP(J50,'[2]Risk Area and Risk Matrix '!E$7:K$11,L50+2,FALSE),3),2)))</f>
        <v>5</v>
      </c>
      <c r="P50" s="35" t="s">
        <v>51</v>
      </c>
      <c r="Q50" s="21" t="s">
        <v>130</v>
      </c>
      <c r="R50" s="22" t="s">
        <v>53</v>
      </c>
      <c r="S50" s="36"/>
      <c r="T50" s="22" t="s">
        <v>54</v>
      </c>
    </row>
    <row r="51" spans="1:20" s="6" customFormat="1" ht="62.5" x14ac:dyDescent="0.35">
      <c r="A51" s="17">
        <v>48</v>
      </c>
      <c r="B51" s="18" t="s">
        <v>26</v>
      </c>
      <c r="C51" s="30" t="s">
        <v>208</v>
      </c>
      <c r="D51" s="21" t="s">
        <v>209</v>
      </c>
      <c r="E51" s="21" t="s">
        <v>210</v>
      </c>
      <c r="F51" s="21" t="s">
        <v>211</v>
      </c>
      <c r="G51" s="32" t="s">
        <v>31</v>
      </c>
      <c r="H51" s="32" t="s">
        <v>96</v>
      </c>
      <c r="I51" s="32" t="s">
        <v>149</v>
      </c>
      <c r="J51" s="32" t="s">
        <v>50</v>
      </c>
      <c r="K51" s="24">
        <f>VLOOKUP(J51,'[2]Risk Area and Risk Matrix '!E$7:F$11,2,FALSE)</f>
        <v>5</v>
      </c>
      <c r="L51" s="34">
        <f>HLOOKUP(I51,'[2]Risk Area and Risk Matrix '!G$5:K$6,2,FALSE)</f>
        <v>3</v>
      </c>
      <c r="M51" s="25" t="str">
        <f t="shared" si="1"/>
        <v>53</v>
      </c>
      <c r="N51" s="26" t="str">
        <f>IF(ISNA(INDEX('[2]Risk Area and Risk Matrix '!G$7:K$11,K51,L51)),"",VLOOKUP(LEFT(INDEX('[2]Risk Area and Risk Matrix '!G$7:K$11,K51,L51),1),'[2]Risk Area and Risk Matrix '!E$20:F$23,2,FALSE))</f>
        <v>Medium</v>
      </c>
      <c r="O51" s="27">
        <f>IF(ISNA(VLOOKUP(J51,'[2]Risk Area and Risk Matrix '!E$7:K$11,L51+2,FALSE)),"",ABS(LEFT(RIGHT(VLOOKUP(J51,'[2]Risk Area and Risk Matrix '!E$7:K$11,L51+2,FALSE),3),2)))</f>
        <v>3</v>
      </c>
      <c r="P51" s="35" t="s">
        <v>51</v>
      </c>
      <c r="Q51" s="21" t="s">
        <v>130</v>
      </c>
      <c r="R51" s="22" t="s">
        <v>53</v>
      </c>
      <c r="S51" s="36"/>
      <c r="T51" s="22" t="s">
        <v>54</v>
      </c>
    </row>
    <row r="52" spans="1:20" s="6" customFormat="1" ht="50" x14ac:dyDescent="0.35">
      <c r="A52" s="17">
        <v>49</v>
      </c>
      <c r="B52" s="18" t="s">
        <v>26</v>
      </c>
      <c r="C52" s="30" t="s">
        <v>212</v>
      </c>
      <c r="D52" s="21" t="s">
        <v>213</v>
      </c>
      <c r="E52" s="21" t="s">
        <v>214</v>
      </c>
      <c r="F52" s="21" t="s">
        <v>215</v>
      </c>
      <c r="G52" s="32" t="s">
        <v>31</v>
      </c>
      <c r="H52" s="32" t="s">
        <v>216</v>
      </c>
      <c r="I52" s="32" t="s">
        <v>62</v>
      </c>
      <c r="J52" s="32" t="s">
        <v>50</v>
      </c>
      <c r="K52" s="24">
        <f>VLOOKUP(J52,'[2]Risk Area and Risk Matrix '!E$7:F$11,2,FALSE)</f>
        <v>5</v>
      </c>
      <c r="L52" s="34">
        <f>HLOOKUP(I52,'[2]Risk Area and Risk Matrix '!G$5:K$6,2,FALSE)</f>
        <v>1</v>
      </c>
      <c r="M52" s="25" t="str">
        <f t="shared" si="1"/>
        <v>51</v>
      </c>
      <c r="N52" s="26" t="str">
        <f>IF(ISNA(INDEX('[2]Risk Area and Risk Matrix '!G$7:K$11,K52,L52)),"",VLOOKUP(LEFT(INDEX('[2]Risk Area and Risk Matrix '!G$7:K$11,K52,L52),1),'[2]Risk Area and Risk Matrix '!E$20:F$23,2,FALSE))</f>
        <v>Low</v>
      </c>
      <c r="O52" s="27">
        <f>IF(ISNA(VLOOKUP(J52,'[2]Risk Area and Risk Matrix '!E$7:K$11,L52+2,FALSE)),"",ABS(LEFT(RIGHT(VLOOKUP(J52,'[2]Risk Area and Risk Matrix '!E$7:K$11,L52+2,FALSE),3),2)))</f>
        <v>1</v>
      </c>
      <c r="P52" s="35" t="s">
        <v>51</v>
      </c>
      <c r="Q52" s="21" t="s">
        <v>217</v>
      </c>
      <c r="R52" s="22" t="s">
        <v>53</v>
      </c>
      <c r="S52" s="36"/>
      <c r="T52" s="22" t="s">
        <v>54</v>
      </c>
    </row>
    <row r="53" spans="1:20" s="6" customFormat="1" ht="58" x14ac:dyDescent="0.35">
      <c r="A53" s="17">
        <v>50</v>
      </c>
      <c r="B53" s="18" t="s">
        <v>26</v>
      </c>
      <c r="C53" s="37" t="s">
        <v>218</v>
      </c>
      <c r="D53" s="18" t="s">
        <v>36</v>
      </c>
      <c r="E53" s="18" t="s">
        <v>163</v>
      </c>
      <c r="F53" s="31" t="s">
        <v>219</v>
      </c>
      <c r="G53" s="32" t="s">
        <v>31</v>
      </c>
      <c r="H53" s="32" t="s">
        <v>220</v>
      </c>
      <c r="I53" s="33" t="s">
        <v>33</v>
      </c>
      <c r="J53" s="33" t="s">
        <v>34</v>
      </c>
      <c r="K53" s="24">
        <f>VLOOKUP(J53,'[1]Risk Area and Risk Matrix '!E$7:F$11,2,FALSE)</f>
        <v>4</v>
      </c>
      <c r="L53" s="34">
        <f>HLOOKUP(I53,'[1]Risk Area and Risk Matrix '!G$5:K$6,2,FALSE)</f>
        <v>2</v>
      </c>
      <c r="M53" s="25" t="str">
        <f t="shared" si="1"/>
        <v>42</v>
      </c>
      <c r="N53" s="26" t="str">
        <f>IF(ISNA(INDEX('[1]Risk Area and Risk Matrix '!G$7:K$11,K53,L53)),"",VLOOKUP(LEFT(INDEX('[1]Risk Area and Risk Matrix '!G$7:K$11,K53,L53),1),'[1]Risk Area and Risk Matrix '!E$20:F$23,2,FALSE))</f>
        <v>Low</v>
      </c>
      <c r="O53" s="27">
        <f>IF(ISNA(VLOOKUP(J53,'[1]Risk Area and Risk Matrix '!E$7:K$11,L53+2,FALSE)),"",ABS(LEFT(RIGHT(VLOOKUP(J53,'[1]Risk Area and Risk Matrix '!E$7:K$11,L53+2,FALSE),3),2)))</f>
        <v>4</v>
      </c>
      <c r="P53" s="35"/>
      <c r="Q53" s="21"/>
      <c r="R53" s="22"/>
      <c r="S53" s="36"/>
      <c r="T53" s="22"/>
    </row>
    <row r="54" spans="1:20" s="6" customFormat="1" ht="75" x14ac:dyDescent="0.35">
      <c r="A54" s="17">
        <v>51</v>
      </c>
      <c r="B54" s="18" t="s">
        <v>26</v>
      </c>
      <c r="C54" s="30" t="s">
        <v>221</v>
      </c>
      <c r="D54" s="21" t="s">
        <v>222</v>
      </c>
      <c r="E54" s="21" t="s">
        <v>223</v>
      </c>
      <c r="F54" s="21" t="s">
        <v>224</v>
      </c>
      <c r="G54" s="32" t="s">
        <v>31</v>
      </c>
      <c r="H54" s="32" t="s">
        <v>96</v>
      </c>
      <c r="I54" s="32" t="s">
        <v>33</v>
      </c>
      <c r="J54" s="32" t="s">
        <v>50</v>
      </c>
      <c r="K54" s="24">
        <f>VLOOKUP(J54,'[2]Risk Area and Risk Matrix '!E$7:F$11,2,FALSE)</f>
        <v>5</v>
      </c>
      <c r="L54" s="34">
        <f>HLOOKUP(I54,'[2]Risk Area and Risk Matrix '!G$5:K$6,2,FALSE)</f>
        <v>2</v>
      </c>
      <c r="M54" s="25" t="str">
        <f t="shared" si="1"/>
        <v>52</v>
      </c>
      <c r="N54" s="26" t="str">
        <f>IF(ISNA(INDEX('[2]Risk Area and Risk Matrix '!G$7:K$11,K54,L54)),"",VLOOKUP(LEFT(INDEX('[2]Risk Area and Risk Matrix '!G$7:K$11,K54,L54),1),'[2]Risk Area and Risk Matrix '!E$20:F$23,2,FALSE))</f>
        <v>Low</v>
      </c>
      <c r="O54" s="27">
        <f>IF(ISNA(VLOOKUP(J54,'[2]Risk Area and Risk Matrix '!E$7:K$11,L54+2,FALSE)),"",ABS(LEFT(RIGHT(VLOOKUP(J54,'[2]Risk Area and Risk Matrix '!E$7:K$11,L54+2,FALSE),3),2)))</f>
        <v>2</v>
      </c>
      <c r="P54" s="35" t="s">
        <v>51</v>
      </c>
      <c r="Q54" s="21" t="s">
        <v>156</v>
      </c>
      <c r="R54" s="22" t="s">
        <v>53</v>
      </c>
      <c r="S54" s="36"/>
      <c r="T54" s="22" t="s">
        <v>54</v>
      </c>
    </row>
    <row r="55" spans="1:20" s="6" customFormat="1" ht="58" x14ac:dyDescent="0.35">
      <c r="A55" s="17">
        <v>52</v>
      </c>
      <c r="B55" s="18" t="s">
        <v>26</v>
      </c>
      <c r="C55" s="20" t="s">
        <v>225</v>
      </c>
      <c r="D55" s="18" t="s">
        <v>36</v>
      </c>
      <c r="E55" s="18" t="s">
        <v>226</v>
      </c>
      <c r="F55" s="31" t="s">
        <v>227</v>
      </c>
      <c r="G55" s="32" t="s">
        <v>31</v>
      </c>
      <c r="H55" s="32" t="s">
        <v>220</v>
      </c>
      <c r="I55" s="33" t="s">
        <v>33</v>
      </c>
      <c r="J55" s="33" t="s">
        <v>34</v>
      </c>
      <c r="K55" s="24">
        <f>VLOOKUP(J55,'[1]Risk Area and Risk Matrix '!E$7:F$11,2,FALSE)</f>
        <v>4</v>
      </c>
      <c r="L55" s="34">
        <f>HLOOKUP(I55,'[1]Risk Area and Risk Matrix '!G$5:K$6,2,FALSE)</f>
        <v>2</v>
      </c>
      <c r="M55" s="25" t="str">
        <f t="shared" si="1"/>
        <v>42</v>
      </c>
      <c r="N55" s="26" t="str">
        <f>IF(ISNA(INDEX('[1]Risk Area and Risk Matrix '!G$7:K$11,K55,L55)),"",VLOOKUP(LEFT(INDEX('[1]Risk Area and Risk Matrix '!G$7:K$11,K55,L55),1),'[1]Risk Area and Risk Matrix '!E$20:F$23,2,FALSE))</f>
        <v>Low</v>
      </c>
      <c r="O55" s="27">
        <f>IF(ISNA(VLOOKUP(J55,'[1]Risk Area and Risk Matrix '!E$7:K$11,L55+2,FALSE)),"",ABS(LEFT(RIGHT(VLOOKUP(J55,'[1]Risk Area and Risk Matrix '!E$7:K$11,L55+2,FALSE),3),2)))</f>
        <v>4</v>
      </c>
      <c r="P55" s="35"/>
      <c r="Q55" s="21"/>
      <c r="R55" s="22"/>
      <c r="S55" s="36"/>
      <c r="T55" s="22"/>
    </row>
    <row r="56" spans="1:20" s="6" customFormat="1" ht="75" x14ac:dyDescent="0.35">
      <c r="A56" s="17">
        <v>53</v>
      </c>
      <c r="B56" s="18" t="s">
        <v>26</v>
      </c>
      <c r="C56" s="20" t="s">
        <v>228</v>
      </c>
      <c r="D56" s="21" t="s">
        <v>229</v>
      </c>
      <c r="E56" s="18" t="s">
        <v>226</v>
      </c>
      <c r="F56" s="31" t="s">
        <v>230</v>
      </c>
      <c r="G56" s="32" t="s">
        <v>31</v>
      </c>
      <c r="H56" s="32" t="s">
        <v>220</v>
      </c>
      <c r="I56" s="33" t="s">
        <v>33</v>
      </c>
      <c r="J56" s="33" t="s">
        <v>34</v>
      </c>
      <c r="K56" s="24">
        <f>VLOOKUP(J56,'[1]Risk Area and Risk Matrix '!E$7:F$11,2,FALSE)</f>
        <v>4</v>
      </c>
      <c r="L56" s="34">
        <f>HLOOKUP(I56,'[1]Risk Area and Risk Matrix '!G$5:K$6,2,FALSE)</f>
        <v>2</v>
      </c>
      <c r="M56" s="25" t="str">
        <f t="shared" si="1"/>
        <v>42</v>
      </c>
      <c r="N56" s="26" t="str">
        <f>IF(ISNA(INDEX('[1]Risk Area and Risk Matrix '!G$7:K$11,K56,L56)),"",VLOOKUP(LEFT(INDEX('[1]Risk Area and Risk Matrix '!G$7:K$11,K56,L56),1),'[1]Risk Area and Risk Matrix '!E$20:F$23,2,FALSE))</f>
        <v>Low</v>
      </c>
      <c r="O56" s="27">
        <f>IF(ISNA(VLOOKUP(J56,'[1]Risk Area and Risk Matrix '!E$7:K$11,L56+2,FALSE)),"",ABS(LEFT(RIGHT(VLOOKUP(J56,'[1]Risk Area and Risk Matrix '!E$7:K$11,L56+2,FALSE),3),2)))</f>
        <v>4</v>
      </c>
      <c r="P56" s="35"/>
      <c r="Q56" s="21"/>
      <c r="R56" s="22"/>
      <c r="S56" s="36"/>
      <c r="T56" s="22"/>
    </row>
    <row r="57" spans="1:20" s="6" customFormat="1" ht="43.5" x14ac:dyDescent="0.35">
      <c r="A57" s="17">
        <v>54</v>
      </c>
      <c r="B57" s="18" t="s">
        <v>26</v>
      </c>
      <c r="C57" s="20" t="s">
        <v>231</v>
      </c>
      <c r="D57" s="18" t="s">
        <v>36</v>
      </c>
      <c r="E57" s="18" t="s">
        <v>226</v>
      </c>
      <c r="F57" s="31" t="s">
        <v>232</v>
      </c>
      <c r="G57" s="32" t="s">
        <v>31</v>
      </c>
      <c r="H57" s="32" t="s">
        <v>220</v>
      </c>
      <c r="I57" s="33" t="s">
        <v>33</v>
      </c>
      <c r="J57" s="33" t="s">
        <v>34</v>
      </c>
      <c r="K57" s="24">
        <f>VLOOKUP(J57,'[1]Risk Area and Risk Matrix '!E$7:F$11,2,FALSE)</f>
        <v>4</v>
      </c>
      <c r="L57" s="34">
        <f>HLOOKUP(I57,'[1]Risk Area and Risk Matrix '!G$5:K$6,2,FALSE)</f>
        <v>2</v>
      </c>
      <c r="M57" s="25" t="str">
        <f t="shared" si="1"/>
        <v>42</v>
      </c>
      <c r="N57" s="26" t="str">
        <f>IF(ISNA(INDEX('[1]Risk Area and Risk Matrix '!G$7:K$11,K57,L57)),"",VLOOKUP(LEFT(INDEX('[1]Risk Area and Risk Matrix '!G$7:K$11,K57,L57),1),'[1]Risk Area and Risk Matrix '!E$20:F$23,2,FALSE))</f>
        <v>Low</v>
      </c>
      <c r="O57" s="27">
        <f>IF(ISNA(VLOOKUP(J57,'[1]Risk Area and Risk Matrix '!E$7:K$11,L57+2,FALSE)),"",ABS(LEFT(RIGHT(VLOOKUP(J57,'[1]Risk Area and Risk Matrix '!E$7:K$11,L57+2,FALSE),3),2)))</f>
        <v>4</v>
      </c>
      <c r="P57" s="35"/>
      <c r="Q57" s="21"/>
      <c r="R57" s="22"/>
      <c r="S57" s="36"/>
      <c r="T57" s="22"/>
    </row>
    <row r="58" spans="1:20" s="6" customFormat="1" ht="43.5" x14ac:dyDescent="0.35">
      <c r="A58" s="17">
        <v>55</v>
      </c>
      <c r="B58" s="18" t="s">
        <v>26</v>
      </c>
      <c r="C58" s="20" t="s">
        <v>233</v>
      </c>
      <c r="D58" s="18" t="s">
        <v>36</v>
      </c>
      <c r="E58" s="18" t="s">
        <v>234</v>
      </c>
      <c r="F58" s="31" t="s">
        <v>235</v>
      </c>
      <c r="G58" s="32" t="s">
        <v>31</v>
      </c>
      <c r="H58" s="32" t="s">
        <v>220</v>
      </c>
      <c r="I58" s="33" t="s">
        <v>49</v>
      </c>
      <c r="J58" s="33" t="s">
        <v>125</v>
      </c>
      <c r="K58" s="24">
        <f>VLOOKUP(J58,'[1]Risk Area and Risk Matrix '!E$7:F$11,2,FALSE)</f>
        <v>3</v>
      </c>
      <c r="L58" s="34">
        <f>HLOOKUP(I58,'[1]Risk Area and Risk Matrix '!G$5:K$6,2,FALSE)</f>
        <v>4</v>
      </c>
      <c r="M58" s="25" t="str">
        <f t="shared" si="1"/>
        <v>34</v>
      </c>
      <c r="N58" s="26" t="str">
        <f>IF(ISNA(INDEX('[1]Risk Area and Risk Matrix '!G$7:K$11,K58,L58)),"",VLOOKUP(LEFT(INDEX('[1]Risk Area and Risk Matrix '!G$7:K$11,K58,L58),1),'[1]Risk Area and Risk Matrix '!E$20:F$23,2,FALSE))</f>
        <v>High</v>
      </c>
      <c r="O58" s="27">
        <f>IF(ISNA(VLOOKUP(J58,'[1]Risk Area and Risk Matrix '!E$7:K$11,L58+2,FALSE)),"",ABS(LEFT(RIGHT(VLOOKUP(J58,'[1]Risk Area and Risk Matrix '!E$7:K$11,L58+2,FALSE),3),2)))</f>
        <v>12</v>
      </c>
      <c r="P58" s="35"/>
      <c r="Q58" s="21"/>
      <c r="R58" s="22"/>
      <c r="S58" s="36"/>
      <c r="T58" s="22"/>
    </row>
    <row r="59" spans="1:20" s="6" customFormat="1" ht="145" x14ac:dyDescent="0.35">
      <c r="A59" s="17">
        <v>56</v>
      </c>
      <c r="B59" s="18" t="s">
        <v>26</v>
      </c>
      <c r="C59" s="20" t="s">
        <v>236</v>
      </c>
      <c r="D59" s="18" t="s">
        <v>237</v>
      </c>
      <c r="E59" s="18" t="s">
        <v>238</v>
      </c>
      <c r="F59" s="31" t="s">
        <v>239</v>
      </c>
      <c r="G59" s="32" t="s">
        <v>31</v>
      </c>
      <c r="H59" s="32" t="s">
        <v>220</v>
      </c>
      <c r="I59" s="33" t="s">
        <v>33</v>
      </c>
      <c r="J59" s="33" t="s">
        <v>125</v>
      </c>
      <c r="K59" s="24">
        <f>VLOOKUP(J59,'[1]Risk Area and Risk Matrix '!E$7:F$11,2,FALSE)</f>
        <v>3</v>
      </c>
      <c r="L59" s="34">
        <f>HLOOKUP(I59,'[1]Risk Area and Risk Matrix '!G$5:K$6,2,FALSE)</f>
        <v>2</v>
      </c>
      <c r="M59" s="25" t="str">
        <f t="shared" si="1"/>
        <v>32</v>
      </c>
      <c r="N59" s="26" t="str">
        <f>IF(ISNA(INDEX('[1]Risk Area and Risk Matrix '!G$7:K$11,K59,L59)),"",VLOOKUP(LEFT(INDEX('[1]Risk Area and Risk Matrix '!G$7:K$11,K59,L59),1),'[1]Risk Area and Risk Matrix '!E$20:F$23,2,FALSE))</f>
        <v>Medium</v>
      </c>
      <c r="O59" s="27">
        <f>IF(ISNA(VLOOKUP(J59,'[1]Risk Area and Risk Matrix '!E$7:K$11,L59+2,FALSE)),"",ABS(LEFT(RIGHT(VLOOKUP(J59,'[1]Risk Area and Risk Matrix '!E$7:K$11,L59+2,FALSE),3),2)))</f>
        <v>6</v>
      </c>
      <c r="P59" s="35"/>
      <c r="Q59" s="21"/>
      <c r="R59" s="22"/>
      <c r="S59" s="36"/>
      <c r="T59" s="22"/>
    </row>
    <row r="60" spans="1:20" s="6" customFormat="1" ht="87" x14ac:dyDescent="0.35">
      <c r="A60" s="17">
        <v>57</v>
      </c>
      <c r="B60" s="18" t="s">
        <v>26</v>
      </c>
      <c r="C60" s="20" t="s">
        <v>240</v>
      </c>
      <c r="D60" s="18" t="s">
        <v>241</v>
      </c>
      <c r="E60" s="18" t="s">
        <v>242</v>
      </c>
      <c r="F60" s="31" t="s">
        <v>243</v>
      </c>
      <c r="G60" s="32" t="s">
        <v>31</v>
      </c>
      <c r="H60" s="32" t="s">
        <v>44</v>
      </c>
      <c r="I60" s="33" t="s">
        <v>33</v>
      </c>
      <c r="J60" s="33" t="s">
        <v>125</v>
      </c>
      <c r="K60" s="24">
        <f>VLOOKUP(J60,'[1]Risk Area and Risk Matrix '!E$7:F$11,2,FALSE)</f>
        <v>3</v>
      </c>
      <c r="L60" s="34">
        <f>HLOOKUP(I60,'[1]Risk Area and Risk Matrix '!G$5:K$6,2,FALSE)</f>
        <v>2</v>
      </c>
      <c r="M60" s="25" t="str">
        <f t="shared" si="1"/>
        <v>32</v>
      </c>
      <c r="N60" s="26" t="str">
        <f>IF(ISNA(INDEX('[1]Risk Area and Risk Matrix '!G$7:K$11,K60,L60)),"",VLOOKUP(LEFT(INDEX('[1]Risk Area and Risk Matrix '!G$7:K$11,K60,L60),1),'[1]Risk Area and Risk Matrix '!E$20:F$23,2,FALSE))</f>
        <v>Medium</v>
      </c>
      <c r="O60" s="27">
        <f>IF(ISNA(VLOOKUP(J60,'[1]Risk Area and Risk Matrix '!E$7:K$11,L60+2,FALSE)),"",ABS(LEFT(RIGHT(VLOOKUP(J60,'[1]Risk Area and Risk Matrix '!E$7:K$11,L60+2,FALSE),3),2)))</f>
        <v>6</v>
      </c>
      <c r="P60" s="35"/>
      <c r="Q60" s="21"/>
      <c r="R60" s="22"/>
      <c r="S60" s="36"/>
      <c r="T60" s="22"/>
    </row>
    <row r="61" spans="1:20" s="6" customFormat="1" ht="43.5" x14ac:dyDescent="0.35">
      <c r="A61" s="17">
        <v>60</v>
      </c>
      <c r="B61" s="18" t="s">
        <v>26</v>
      </c>
      <c r="C61" s="48" t="s">
        <v>244</v>
      </c>
      <c r="D61" s="18" t="s">
        <v>170</v>
      </c>
      <c r="E61" s="18" t="s">
        <v>196</v>
      </c>
      <c r="F61" s="49" t="s">
        <v>245</v>
      </c>
      <c r="G61" s="32" t="s">
        <v>31</v>
      </c>
      <c r="H61" s="32" t="s">
        <v>216</v>
      </c>
      <c r="I61" s="33" t="s">
        <v>49</v>
      </c>
      <c r="J61" s="33" t="s">
        <v>34</v>
      </c>
      <c r="K61" s="24">
        <f>VLOOKUP(J61,'[1]Risk Area and Risk Matrix '!E$7:F$11,2,FALSE)</f>
        <v>4</v>
      </c>
      <c r="L61" s="34">
        <f>HLOOKUP(I61,'[1]Risk Area and Risk Matrix '!G$5:K$6,2,FALSE)</f>
        <v>4</v>
      </c>
      <c r="M61" s="25" t="str">
        <f t="shared" si="1"/>
        <v>44</v>
      </c>
      <c r="N61" s="26" t="str">
        <f>IF(ISNA(INDEX('[1]Risk Area and Risk Matrix '!G$7:K$11,K61,L61)),"",VLOOKUP(LEFT(INDEX('[1]Risk Area and Risk Matrix '!G$7:K$11,K61,L61),1),'[1]Risk Area and Risk Matrix '!E$20:F$23,2,FALSE))</f>
        <v>Medium</v>
      </c>
      <c r="O61" s="27">
        <f>IF(ISNA(VLOOKUP(J61,'[1]Risk Area and Risk Matrix '!E$7:K$11,L61+2,FALSE)),"",ABS(LEFT(RIGHT(VLOOKUP(J61,'[1]Risk Area and Risk Matrix '!E$7:K$11,L61+2,FALSE),3),2)))</f>
        <v>8</v>
      </c>
      <c r="P61" s="35"/>
      <c r="Q61" s="21"/>
      <c r="R61" s="22"/>
      <c r="S61" s="36"/>
      <c r="T61" s="22"/>
    </row>
    <row r="62" spans="1:20" s="6" customFormat="1" ht="100" x14ac:dyDescent="0.35">
      <c r="A62" s="17">
        <v>61</v>
      </c>
      <c r="B62" s="18" t="s">
        <v>26</v>
      </c>
      <c r="C62" s="30" t="s">
        <v>246</v>
      </c>
      <c r="D62" s="21" t="s">
        <v>247</v>
      </c>
      <c r="E62" s="21" t="s">
        <v>248</v>
      </c>
      <c r="F62" s="21" t="s">
        <v>249</v>
      </c>
      <c r="G62" s="32" t="s">
        <v>31</v>
      </c>
      <c r="H62" s="32" t="s">
        <v>96</v>
      </c>
      <c r="I62" s="32" t="s">
        <v>49</v>
      </c>
      <c r="J62" s="32" t="s">
        <v>50</v>
      </c>
      <c r="K62" s="24">
        <f>VLOOKUP(J62,'[3]Risk Area and Risk Matrix '!E$7:F$11,2,FALSE)</f>
        <v>5</v>
      </c>
      <c r="L62" s="34">
        <f>HLOOKUP(I62,'[3]Risk Area and Risk Matrix '!G$5:K$6,2,FALSE)</f>
        <v>4</v>
      </c>
      <c r="M62" s="25" t="str">
        <f t="shared" si="1"/>
        <v>54</v>
      </c>
      <c r="N62" s="26" t="str">
        <f>IF(ISNA(INDEX('[3]Risk Area and Risk Matrix '!G$7:K$11,K62,L62)),"",VLOOKUP(LEFT(INDEX('[3]Risk Area and Risk Matrix '!G$7:K$11,K62,L62),1),'[3]Risk Area and Risk Matrix '!E$20:F$23,2,FALSE))</f>
        <v>Medium</v>
      </c>
      <c r="O62" s="27">
        <f>IF(ISNA(VLOOKUP(J62,'[3]Risk Area and Risk Matrix '!E$7:K$11,L62+2,FALSE)),"",ABS(LEFT(RIGHT(VLOOKUP(J62,'[3]Risk Area and Risk Matrix '!E$7:K$11,L62+2,FALSE),3),2)))</f>
        <v>4</v>
      </c>
      <c r="P62" s="35" t="s">
        <v>51</v>
      </c>
      <c r="Q62" s="21" t="s">
        <v>130</v>
      </c>
      <c r="R62" s="22" t="s">
        <v>53</v>
      </c>
      <c r="S62" s="36"/>
      <c r="T62" s="22" t="s">
        <v>54</v>
      </c>
    </row>
    <row r="63" spans="1:20" s="6" customFormat="1" ht="100" x14ac:dyDescent="0.35">
      <c r="A63" s="17">
        <v>62</v>
      </c>
      <c r="B63" s="18" t="s">
        <v>26</v>
      </c>
      <c r="C63" s="30" t="s">
        <v>250</v>
      </c>
      <c r="D63" s="21" t="s">
        <v>251</v>
      </c>
      <c r="E63" s="21" t="s">
        <v>252</v>
      </c>
      <c r="F63" s="21" t="s">
        <v>253</v>
      </c>
      <c r="G63" s="32" t="s">
        <v>31</v>
      </c>
      <c r="H63" s="32" t="s">
        <v>44</v>
      </c>
      <c r="I63" s="32" t="s">
        <v>62</v>
      </c>
      <c r="J63" s="32" t="s">
        <v>125</v>
      </c>
      <c r="K63" s="24">
        <f>VLOOKUP(J63,'[3]Risk Area and Risk Matrix '!E$7:F$11,2,FALSE)</f>
        <v>3</v>
      </c>
      <c r="L63" s="34">
        <f>HLOOKUP(I63,'[3]Risk Area and Risk Matrix '!G$5:K$6,2,FALSE)</f>
        <v>1</v>
      </c>
      <c r="M63" s="25" t="str">
        <f t="shared" si="1"/>
        <v>31</v>
      </c>
      <c r="N63" s="26" t="str">
        <f>IF(ISNA(INDEX('[3]Risk Area and Risk Matrix '!G$7:K$11,K63,L63)),"",VLOOKUP(LEFT(INDEX('[3]Risk Area and Risk Matrix '!G$7:K$11,K63,L63),1),'[3]Risk Area and Risk Matrix '!E$20:F$23,2,FALSE))</f>
        <v>Low</v>
      </c>
      <c r="O63" s="27">
        <f>IF(ISNA(VLOOKUP(J63,'[3]Risk Area and Risk Matrix '!E$7:K$11,L63+2,FALSE)),"",ABS(LEFT(RIGHT(VLOOKUP(J63,'[3]Risk Area and Risk Matrix '!E$7:K$11,L63+2,FALSE),3),2)))</f>
        <v>3</v>
      </c>
      <c r="P63" s="35" t="s">
        <v>51</v>
      </c>
      <c r="Q63" s="21" t="s">
        <v>254</v>
      </c>
      <c r="R63" s="22" t="s">
        <v>53</v>
      </c>
      <c r="S63" s="36"/>
      <c r="T63" s="22" t="s">
        <v>54</v>
      </c>
    </row>
    <row r="64" spans="1:20" s="6" customFormat="1" ht="75" x14ac:dyDescent="0.35">
      <c r="A64" s="17">
        <v>63</v>
      </c>
      <c r="B64" s="18" t="s">
        <v>26</v>
      </c>
      <c r="C64" s="30" t="s">
        <v>255</v>
      </c>
      <c r="D64" s="21" t="s">
        <v>256</v>
      </c>
      <c r="E64" s="21" t="s">
        <v>257</v>
      </c>
      <c r="F64" s="21" t="s">
        <v>258</v>
      </c>
      <c r="G64" s="32" t="s">
        <v>31</v>
      </c>
      <c r="H64" s="32" t="s">
        <v>96</v>
      </c>
      <c r="I64" s="32" t="s">
        <v>149</v>
      </c>
      <c r="J64" s="32" t="s">
        <v>50</v>
      </c>
      <c r="K64" s="24">
        <f>VLOOKUP(J64,'[3]Risk Area and Risk Matrix '!E$7:F$11,2,FALSE)</f>
        <v>5</v>
      </c>
      <c r="L64" s="34">
        <f>HLOOKUP(I64,'[3]Risk Area and Risk Matrix '!G$5:K$6,2,FALSE)</f>
        <v>3</v>
      </c>
      <c r="M64" s="25" t="str">
        <f t="shared" si="1"/>
        <v>53</v>
      </c>
      <c r="N64" s="26" t="str">
        <f>IF(ISNA(INDEX('[3]Risk Area and Risk Matrix '!G$7:K$11,K64,L64)),"",VLOOKUP(LEFT(INDEX('[3]Risk Area and Risk Matrix '!G$7:K$11,K64,L64),1),'[3]Risk Area and Risk Matrix '!E$20:F$23,2,FALSE))</f>
        <v>Medium</v>
      </c>
      <c r="O64" s="27">
        <f>IF(ISNA(VLOOKUP(J64,'[3]Risk Area and Risk Matrix '!E$7:K$11,L64+2,FALSE)),"",ABS(LEFT(RIGHT(VLOOKUP(J64,'[3]Risk Area and Risk Matrix '!E$7:K$11,L64+2,FALSE),3),2)))</f>
        <v>3</v>
      </c>
      <c r="P64" s="35" t="s">
        <v>51</v>
      </c>
      <c r="Q64" s="21" t="s">
        <v>156</v>
      </c>
      <c r="R64" s="22" t="s">
        <v>53</v>
      </c>
      <c r="S64" s="36"/>
      <c r="T64" s="22" t="s">
        <v>54</v>
      </c>
    </row>
    <row r="65" spans="1:20" ht="12.5" x14ac:dyDescent="0.35">
      <c r="A65" s="17"/>
      <c r="B65" s="21"/>
      <c r="C65" s="21"/>
      <c r="D65" s="21"/>
      <c r="E65" s="21"/>
      <c r="F65" s="21"/>
      <c r="G65" s="32"/>
      <c r="H65" s="32"/>
      <c r="I65" s="32"/>
      <c r="J65" s="32"/>
      <c r="K65" s="24" t="e">
        <f>VLOOKUP(J65,'[1]Risk Area and Risk Matrix '!E$7:F$11,2,FALSE)</f>
        <v>#N/A</v>
      </c>
      <c r="L65" s="34" t="e">
        <f>HLOOKUP(I65,'[1]Risk Area and Risk Matrix '!G$5:K$6,2,FALSE)</f>
        <v>#N/A</v>
      </c>
      <c r="M65" s="25" t="e">
        <f t="shared" si="1"/>
        <v>#N/A</v>
      </c>
      <c r="N65" s="26" t="str">
        <f>IF(ISNA(INDEX('[1]Risk Area and Risk Matrix '!G$7:K$11,K65,L65)),"",VLOOKUP(LEFT(INDEX('[1]Risk Area and Risk Matrix '!G$7:K$11,K65,L65),1),'[1]Risk Area and Risk Matrix '!E$20:F$23,2,FALSE))</f>
        <v/>
      </c>
      <c r="O65" s="27" t="str">
        <f>IF(ISNA(VLOOKUP(J65,'[1]Risk Area and Risk Matrix '!E$7:K$11,L65+2,FALSE)),"",ABS(LEFT(RIGHT(VLOOKUP(J65,'[1]Risk Area and Risk Matrix '!E$7:K$11,L65+2,FALSE),3),2)))</f>
        <v/>
      </c>
      <c r="P65" s="35"/>
      <c r="Q65" s="21"/>
      <c r="R65" s="22"/>
      <c r="S65" s="36"/>
      <c r="T65" s="22"/>
    </row>
    <row r="66" spans="1:20" ht="12.5" x14ac:dyDescent="0.35">
      <c r="A66" s="17"/>
      <c r="B66" s="21"/>
      <c r="C66" s="21"/>
      <c r="D66" s="21"/>
      <c r="E66" s="21"/>
      <c r="F66" s="21"/>
      <c r="G66" s="32"/>
      <c r="H66" s="32"/>
      <c r="I66" s="32"/>
      <c r="J66" s="32"/>
      <c r="K66" s="24" t="e">
        <f>VLOOKUP(J66,'[1]Risk Area and Risk Matrix '!E$7:F$11,2,FALSE)</f>
        <v>#N/A</v>
      </c>
      <c r="L66" s="34" t="e">
        <f>HLOOKUP(I66,'[1]Risk Area and Risk Matrix '!G$5:K$6,2,FALSE)</f>
        <v>#N/A</v>
      </c>
      <c r="M66" s="25" t="e">
        <f t="shared" si="1"/>
        <v>#N/A</v>
      </c>
      <c r="N66" s="26" t="str">
        <f>IF(ISNA(INDEX('[1]Risk Area and Risk Matrix '!G$7:K$11,K66,L66)),"",VLOOKUP(LEFT(INDEX('[1]Risk Area and Risk Matrix '!G$7:K$11,K66,L66),1),'[1]Risk Area and Risk Matrix '!E$20:F$23,2,FALSE))</f>
        <v/>
      </c>
      <c r="O66" s="27" t="str">
        <f>IF(ISNA(VLOOKUP(J66,'[1]Risk Area and Risk Matrix '!E$7:K$11,L66+2,FALSE)),"",ABS(LEFT(RIGHT(VLOOKUP(J66,'[1]Risk Area and Risk Matrix '!E$7:K$11,L66+2,FALSE),3),2)))</f>
        <v/>
      </c>
      <c r="P66" s="35"/>
      <c r="Q66" s="21"/>
      <c r="R66" s="22"/>
      <c r="S66" s="36"/>
      <c r="T66" s="22"/>
    </row>
    <row r="67" spans="1:20" ht="13" thickBot="1" x14ac:dyDescent="0.4">
      <c r="A67" s="50"/>
      <c r="B67" s="51"/>
      <c r="C67" s="51"/>
      <c r="D67" s="51"/>
      <c r="E67" s="51"/>
      <c r="F67" s="51"/>
      <c r="G67" s="53"/>
      <c r="H67" s="53"/>
      <c r="I67" s="53"/>
      <c r="J67" s="53"/>
      <c r="K67" s="54" t="e">
        <f>VLOOKUP(J67,'[1]Risk Area and Risk Matrix '!E$7:F$11,2,FALSE)</f>
        <v>#N/A</v>
      </c>
      <c r="L67" s="54" t="e">
        <f>HLOOKUP(I67,'[1]Risk Area and Risk Matrix '!G$5:K$6,2,FALSE)</f>
        <v>#N/A</v>
      </c>
      <c r="M67" s="55" t="e">
        <f t="shared" si="1"/>
        <v>#N/A</v>
      </c>
      <c r="N67" s="56" t="str">
        <f>IF(ISNA(INDEX('[1]Risk Area and Risk Matrix '!G$7:K$11,K67,L67)),"",VLOOKUP(LEFT(INDEX('[1]Risk Area and Risk Matrix '!G$7:K$11,K67,L67),1),'[1]Risk Area and Risk Matrix '!E$20:F$23,2,FALSE))</f>
        <v/>
      </c>
      <c r="O67" s="57" t="str">
        <f>IF(ISNA(VLOOKUP(J67,'[1]Risk Area and Risk Matrix '!E$7:K$11,L67+2,FALSE)),"",ABS(LEFT(RIGHT(VLOOKUP(J67,'[1]Risk Area and Risk Matrix '!E$7:K$11,L67+2,FALSE),3),2)))</f>
        <v/>
      </c>
      <c r="P67" s="58"/>
      <c r="Q67" s="51"/>
      <c r="R67" s="53"/>
      <c r="S67" s="52"/>
      <c r="T67" s="53"/>
    </row>
    <row r="68" spans="1:20" ht="10.5" thickTop="1" x14ac:dyDescent="0.35">
      <c r="A68" s="1" t="s">
        <v>259</v>
      </c>
    </row>
    <row r="69" spans="1:20" x14ac:dyDescent="0.35">
      <c r="A69" s="1" t="s">
        <v>260</v>
      </c>
    </row>
    <row r="71" spans="1:20" ht="15.5" x14ac:dyDescent="0.35">
      <c r="C71" s="59" t="s">
        <v>261</v>
      </c>
    </row>
    <row r="72" spans="1:20" ht="13" thickBot="1" x14ac:dyDescent="0.4">
      <c r="C72" s="6"/>
      <c r="D72" s="6"/>
      <c r="E72" s="6"/>
      <c r="F72" s="6"/>
      <c r="G72" s="6"/>
    </row>
    <row r="73" spans="1:20" ht="13.5" thickBot="1" x14ac:dyDescent="0.4">
      <c r="C73" s="10" t="s">
        <v>12</v>
      </c>
      <c r="D73" s="11" t="s">
        <v>13</v>
      </c>
      <c r="E73" s="11" t="s">
        <v>14</v>
      </c>
      <c r="F73" s="14" t="s">
        <v>15</v>
      </c>
      <c r="G73" s="11" t="s">
        <v>25</v>
      </c>
    </row>
    <row r="74" spans="1:20" ht="12.5" x14ac:dyDescent="0.25">
      <c r="C74" s="29" t="str">
        <f>'[1]Risk Assessment Criteria'!F25</f>
        <v>Satisfactory</v>
      </c>
      <c r="D74" s="60" t="s">
        <v>32</v>
      </c>
      <c r="E74" s="29" t="str">
        <f>'[1]Risk Assessment Criteria'!C5</f>
        <v>Insignificant</v>
      </c>
      <c r="F74" s="29" t="str">
        <f>'[1]Risk Assessment Criteria'!H15</f>
        <v>Rare</v>
      </c>
      <c r="G74" s="29" t="s">
        <v>262</v>
      </c>
    </row>
    <row r="75" spans="1:20" ht="12.5" x14ac:dyDescent="0.25">
      <c r="C75" s="6" t="str">
        <f>'[1]Risk Assessment Criteria'!F26</f>
        <v>Reservations</v>
      </c>
      <c r="D75" s="60" t="s">
        <v>263</v>
      </c>
      <c r="E75" s="6" t="str">
        <f>'[1]Risk Assessment Criteria'!C6</f>
        <v>Minor</v>
      </c>
      <c r="F75" s="6" t="str">
        <f>'[1]Risk Assessment Criteria'!H16</f>
        <v>Unlikely</v>
      </c>
      <c r="G75" s="6" t="s">
        <v>264</v>
      </c>
    </row>
    <row r="76" spans="1:20" ht="12.5" x14ac:dyDescent="0.25">
      <c r="C76" s="6" t="str">
        <f>'[1]Risk Assessment Criteria'!F27</f>
        <v>Unsatisfactory</v>
      </c>
      <c r="D76" s="60" t="s">
        <v>75</v>
      </c>
      <c r="E76" s="6" t="str">
        <f>'[1]Risk Assessment Criteria'!C7</f>
        <v>Moderate</v>
      </c>
      <c r="F76" s="6" t="str">
        <f>'[1]Risk Assessment Criteria'!H17</f>
        <v>Possible</v>
      </c>
      <c r="G76" s="6" t="s">
        <v>54</v>
      </c>
    </row>
    <row r="77" spans="1:20" ht="12.5" x14ac:dyDescent="0.25">
      <c r="C77" s="6" t="str">
        <f>'[1]Risk Assessment Criteria'!F28</f>
        <v>Not Set</v>
      </c>
      <c r="D77" s="60" t="s">
        <v>136</v>
      </c>
      <c r="E77" s="6" t="str">
        <f>'[1]Risk Assessment Criteria'!C8</f>
        <v>Major</v>
      </c>
      <c r="F77" s="6" t="str">
        <f>'[1]Risk Assessment Criteria'!H18</f>
        <v>Likely</v>
      </c>
      <c r="G77" s="6"/>
    </row>
    <row r="78" spans="1:20" ht="12.5" x14ac:dyDescent="0.25">
      <c r="C78" s="6"/>
      <c r="D78" s="60" t="s">
        <v>71</v>
      </c>
      <c r="E78" s="6" t="str">
        <f>'[1]Risk Assessment Criteria'!C9</f>
        <v>Critical</v>
      </c>
      <c r="F78" s="6" t="str">
        <f>'[1]Risk Assessment Criteria'!H19</f>
        <v>Almost Certain</v>
      </c>
      <c r="G78" s="6"/>
    </row>
    <row r="79" spans="1:20" ht="12.5" x14ac:dyDescent="0.25">
      <c r="C79" s="6"/>
      <c r="D79" s="60" t="s">
        <v>44</v>
      </c>
      <c r="E79" s="6"/>
      <c r="F79" s="6"/>
      <c r="G79" s="6"/>
    </row>
    <row r="80" spans="1:20" ht="12.5" x14ac:dyDescent="0.25">
      <c r="C80" s="6"/>
      <c r="D80" s="60" t="s">
        <v>96</v>
      </c>
      <c r="E80" s="6"/>
      <c r="F80" s="6"/>
      <c r="G80" s="6"/>
    </row>
    <row r="81" spans="3:7" ht="12.5" x14ac:dyDescent="0.25">
      <c r="C81" s="6"/>
      <c r="D81" s="60" t="s">
        <v>216</v>
      </c>
      <c r="E81" s="6"/>
      <c r="F81" s="6"/>
      <c r="G81" s="6"/>
    </row>
    <row r="82" spans="3:7" ht="12.5" x14ac:dyDescent="0.25">
      <c r="C82" s="6"/>
      <c r="D82" s="60" t="s">
        <v>220</v>
      </c>
      <c r="E82" s="6"/>
      <c r="F82" s="6"/>
      <c r="G82" s="6"/>
    </row>
    <row r="83" spans="3:7" ht="12.5" x14ac:dyDescent="0.25">
      <c r="C83" s="6"/>
      <c r="D83" s="60"/>
      <c r="E83" s="6"/>
      <c r="F83" s="6"/>
      <c r="G83" s="6"/>
    </row>
    <row r="84" spans="3:7" ht="12.5" x14ac:dyDescent="0.25">
      <c r="C84" s="6"/>
      <c r="D84" s="60"/>
      <c r="E84" s="6"/>
      <c r="F84" s="6"/>
      <c r="G84" s="6"/>
    </row>
    <row r="85" spans="3:7" ht="12.5" x14ac:dyDescent="0.25">
      <c r="C85" s="6"/>
      <c r="D85" s="60"/>
      <c r="E85" s="6"/>
      <c r="F85" s="6"/>
      <c r="G85" s="6"/>
    </row>
  </sheetData>
  <mergeCells count="5">
    <mergeCell ref="A1:C1"/>
    <mergeCell ref="D1:E1"/>
    <mergeCell ref="G1:H1"/>
    <mergeCell ref="I1:J1"/>
    <mergeCell ref="N2:O2"/>
  </mergeCells>
  <phoneticPr fontId="8" type="noConversion"/>
  <conditionalFormatting sqref="N4:N46 N48:N67">
    <cfRule type="cellIs" dxfId="2" priority="13" stopIfTrue="1" operator="equal">
      <formula>"Extreme"</formula>
    </cfRule>
    <cfRule type="cellIs" dxfId="1" priority="14" stopIfTrue="1" operator="equal">
      <formula>"Medium"</formula>
    </cfRule>
    <cfRule type="cellIs" dxfId="0" priority="15" stopIfTrue="1" operator="equal">
      <formula>"High"</formula>
    </cfRule>
  </conditionalFormatting>
  <dataValidations count="17">
    <dataValidation type="list" allowBlank="1" showInputMessage="1" showErrorMessage="1" sqref="G52" xr:uid="{00000000-0002-0000-0000-000000000000}">
      <formula1>C$66:C$69</formula1>
    </dataValidation>
    <dataValidation type="list" allowBlank="1" showInputMessage="1" showErrorMessage="1" sqref="I52:J52" xr:uid="{00000000-0002-0000-0000-000001000000}">
      <formula1>E$66:E$70</formula1>
    </dataValidation>
    <dataValidation type="list" allowBlank="1" showInputMessage="1" showErrorMessage="1" sqref="T52" xr:uid="{00000000-0002-0000-0000-000002000000}">
      <formula1>$G$66:$G$68</formula1>
    </dataValidation>
    <dataValidation type="list" allowBlank="1" showInputMessage="1" showErrorMessage="1" sqref="H52" xr:uid="{00000000-0002-0000-0000-000003000000}">
      <formula1>$D$66:$D$74</formula1>
    </dataValidation>
    <dataValidation type="list" allowBlank="1" showInputMessage="1" showErrorMessage="1" sqref="G9" xr:uid="{00000000-0002-0000-0000-000008000000}">
      <formula1>C$70:C$73</formula1>
    </dataValidation>
    <dataValidation type="list" allowBlank="1" showInputMessage="1" showErrorMessage="1" sqref="I9:J9" xr:uid="{00000000-0002-0000-0000-000009000000}">
      <formula1>E$70:E$74</formula1>
    </dataValidation>
    <dataValidation type="list" allowBlank="1" showInputMessage="1" showErrorMessage="1" sqref="T9" xr:uid="{00000000-0002-0000-0000-00000A000000}">
      <formula1>$G$70:$G$72</formula1>
    </dataValidation>
    <dataValidation type="list" allowBlank="1" showInputMessage="1" showErrorMessage="1" sqref="H9" xr:uid="{00000000-0002-0000-0000-00000B000000}">
      <formula1>$D$70:$D$78</formula1>
    </dataValidation>
    <dataValidation type="list" allowBlank="1" showInputMessage="1" showErrorMessage="1" sqref="H8" xr:uid="{00000000-0002-0000-0000-00000C000000}">
      <formula1>$D$74:$D$82</formula1>
    </dataValidation>
    <dataValidation type="list" allowBlank="1" showInputMessage="1" showErrorMessage="1" sqref="T8" xr:uid="{00000000-0002-0000-0000-00000D000000}">
      <formula1>$G$74:$G$76</formula1>
    </dataValidation>
    <dataValidation type="list" allowBlank="1" showInputMessage="1" showErrorMessage="1" sqref="I8:J8" xr:uid="{00000000-0002-0000-0000-00000E000000}">
      <formula1>E$74:E$78</formula1>
    </dataValidation>
    <dataValidation type="list" allowBlank="1" showInputMessage="1" showErrorMessage="1" sqref="G8" xr:uid="{00000000-0002-0000-0000-00000F000000}">
      <formula1>C$74:C$77</formula1>
    </dataValidation>
    <dataValidation type="list" allowBlank="1" showInputMessage="1" showErrorMessage="1" sqref="P4:P46" xr:uid="{00000000-0002-0000-0000-000010000000}">
      <formula1>"Y,N"</formula1>
    </dataValidation>
    <dataValidation type="list" allowBlank="1" showInputMessage="1" showErrorMessage="1" sqref="G31:G36" xr:uid="{00000000-0002-0000-0000-000004000000}">
      <formula1>C$66:C$67</formula1>
    </dataValidation>
    <dataValidation type="list" allowBlank="1" showInputMessage="1" showErrorMessage="1" sqref="I31:J36" xr:uid="{00000000-0002-0000-0000-000005000000}">
      <formula1>E$66:E$68</formula1>
    </dataValidation>
    <dataValidation type="list" allowBlank="1" showInputMessage="1" showErrorMessage="1" sqref="T31:T36" xr:uid="{00000000-0002-0000-0000-000006000000}">
      <formula1>$G$66:$G$66</formula1>
    </dataValidation>
    <dataValidation type="list" allowBlank="1" showInputMessage="1" showErrorMessage="1" sqref="H31:H36" xr:uid="{00000000-0002-0000-0000-000007000000}">
      <formula1>$D$66:$D$72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risk register</vt:lpstr>
      <vt:lpstr>Sheet2</vt:lpstr>
      <vt:lpstr>Sheet3</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Woody 70</dc:creator>
  <cp:lastModifiedBy>Cheryl Buck</cp:lastModifiedBy>
  <dcterms:created xsi:type="dcterms:W3CDTF">2017-03-20T23:12:30Z</dcterms:created>
  <dcterms:modified xsi:type="dcterms:W3CDTF">2025-09-10T07:26:12Z</dcterms:modified>
</cp:coreProperties>
</file>